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24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heets/sheet13.xml" ContentType="application/vnd.openxmlformats-officedocument.spreadsheetml.chartsheet+xml"/>
  <Override PartName="/xl/chartsheets/sheet31.xml" ContentType="application/vnd.openxmlformats-officedocument.spreadsheetml.chart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heets/sheet29.xml" ContentType="application/vnd.openxmlformats-officedocument.spreadsheetml.chart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heets/sheet18.xml" ContentType="application/vnd.openxmlformats-officedocument.spreadsheetml.chartsheet+xml"/>
  <Override PartName="/xl/chartsheets/sheet27.xml" ContentType="application/vnd.openxmlformats-officedocument.spreadsheetml.chart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heets/sheet16.xml" ContentType="application/vnd.openxmlformats-officedocument.spreadsheetml.chartsheet+xml"/>
  <Override PartName="/xl/chartsheets/sheet25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chartsheets/sheet14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32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30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8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heets/sheet26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23256" windowHeight="9780" firstSheet="1" activeTab="12"/>
  </bookViews>
  <sheets>
    <sheet name="Kaavio1" sheetId="4" r:id="rId1"/>
    <sheet name="Kaavio2" sheetId="5" r:id="rId2"/>
    <sheet name="Kaavio3" sheetId="6" r:id="rId3"/>
    <sheet name="Kaavio4" sheetId="7" r:id="rId4"/>
    <sheet name="Kaavio5" sheetId="8" r:id="rId5"/>
    <sheet name="Kaavio6" sheetId="9" r:id="rId6"/>
    <sheet name="Kaavio7" sheetId="10" r:id="rId7"/>
    <sheet name="Kaavio8" sheetId="11" r:id="rId8"/>
    <sheet name="Kaavio9" sheetId="12" r:id="rId9"/>
    <sheet name="Kaavio22" sheetId="30" r:id="rId10"/>
    <sheet name="Kaavio27" sheetId="31" r:id="rId11"/>
    <sheet name="Kaavio28" sheetId="32" r:id="rId12"/>
    <sheet name="toimipaikat" sheetId="1" r:id="rId13"/>
    <sheet name="Kaavio10" sheetId="13" r:id="rId14"/>
    <sheet name="Kaavio11" sheetId="14" r:id="rId15"/>
    <sheet name="Kaavio12" sheetId="15" r:id="rId16"/>
    <sheet name="Kaavio13" sheetId="16" r:id="rId17"/>
    <sheet name="Kaavio14" sheetId="17" r:id="rId18"/>
    <sheet name="Kaavio15" sheetId="18" r:id="rId19"/>
    <sheet name="Kaavio16" sheetId="19" r:id="rId20"/>
    <sheet name="Kaavio17" sheetId="20" r:id="rId21"/>
    <sheet name="Kaavio29" sheetId="33" r:id="rId22"/>
    <sheet name="Kaavio30" sheetId="34" r:id="rId23"/>
    <sheet name="henkilöstö" sheetId="2" r:id="rId24"/>
    <sheet name="Kaavio18" sheetId="21" r:id="rId25"/>
    <sheet name="Kaavio19" sheetId="22" r:id="rId26"/>
    <sheet name="Kaavio20" sheetId="23" r:id="rId27"/>
    <sheet name="Kaavio21" sheetId="24" r:id="rId28"/>
    <sheet name="Kaavio23" sheetId="26" r:id="rId29"/>
    <sheet name="Kaavio24" sheetId="27" r:id="rId30"/>
    <sheet name="Kaavio25" sheetId="28" r:id="rId31"/>
    <sheet name="Kaavio26" sheetId="29" r:id="rId32"/>
    <sheet name="Kaavio31" sheetId="35" r:id="rId33"/>
    <sheet name="Kaavio32" sheetId="36" r:id="rId34"/>
    <sheet name="liikevaihto" sheetId="3" r:id="rId35"/>
  </sheets>
  <calcPr calcId="125725"/>
</workbook>
</file>

<file path=xl/calcChain.xml><?xml version="1.0" encoding="utf-8"?>
<calcChain xmlns="http://schemas.openxmlformats.org/spreadsheetml/2006/main">
  <c r="D191" i="3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10"/>
  <c r="D190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2"/>
  <c r="D142"/>
  <c r="D198" i="2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7"/>
  <c r="D197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70"/>
  <c r="D150"/>
  <c r="D250" i="1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9"/>
  <c r="D249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200"/>
  <c r="H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200"/>
  <c r="D180"/>
  <c r="F81" i="2"/>
  <c r="F82"/>
  <c r="F83"/>
  <c r="F84"/>
  <c r="F85"/>
  <c r="F86"/>
  <c r="F87"/>
  <c r="F88"/>
  <c r="F89"/>
  <c r="F90"/>
  <c r="F91"/>
  <c r="F92"/>
  <c r="F93"/>
  <c r="F80"/>
  <c r="E81"/>
  <c r="E82"/>
  <c r="E83"/>
  <c r="E84"/>
  <c r="E85"/>
  <c r="E86"/>
  <c r="E87"/>
  <c r="E88"/>
  <c r="E89"/>
  <c r="E90"/>
  <c r="E91"/>
  <c r="E92"/>
  <c r="E93"/>
  <c r="E80"/>
  <c r="C95"/>
  <c r="F95" s="1"/>
  <c r="B95"/>
  <c r="E95" s="1"/>
  <c r="E127" i="3"/>
  <c r="F127"/>
  <c r="E128"/>
  <c r="F128"/>
  <c r="E129"/>
  <c r="F129"/>
  <c r="E130"/>
  <c r="F130"/>
  <c r="E131"/>
  <c r="F131"/>
  <c r="E132"/>
  <c r="F132"/>
  <c r="E134"/>
  <c r="F134"/>
  <c r="F126"/>
  <c r="E126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F71"/>
  <c r="E71"/>
  <c r="C86"/>
  <c r="F86" s="1"/>
  <c r="B86"/>
  <c r="E86" s="1"/>
  <c r="E58"/>
  <c r="F58"/>
  <c r="E59"/>
  <c r="F59"/>
  <c r="E60"/>
  <c r="F60"/>
  <c r="E61"/>
  <c r="F61"/>
  <c r="E62"/>
  <c r="F62"/>
  <c r="E63"/>
  <c r="F63"/>
  <c r="E65"/>
  <c r="F65"/>
  <c r="F57"/>
  <c r="E57"/>
  <c r="F8"/>
  <c r="F9"/>
  <c r="F10"/>
  <c r="F11"/>
  <c r="F12"/>
  <c r="F13"/>
  <c r="F14"/>
  <c r="F15"/>
  <c r="F16"/>
  <c r="F17"/>
  <c r="F18"/>
  <c r="F20"/>
  <c r="F7"/>
  <c r="E8"/>
  <c r="E9"/>
  <c r="E10"/>
  <c r="E11"/>
  <c r="E12"/>
  <c r="E13"/>
  <c r="E14"/>
  <c r="E15"/>
  <c r="E16"/>
  <c r="E17"/>
  <c r="E18"/>
  <c r="E20"/>
  <c r="E7"/>
  <c r="E136" i="2"/>
  <c r="F136"/>
  <c r="E137"/>
  <c r="F137"/>
  <c r="E138"/>
  <c r="F138"/>
  <c r="E139"/>
  <c r="F139"/>
  <c r="E140"/>
  <c r="F140"/>
  <c r="E141"/>
  <c r="F141"/>
  <c r="E143"/>
  <c r="F143"/>
  <c r="F135"/>
  <c r="E135"/>
  <c r="E65"/>
  <c r="F65"/>
  <c r="E66"/>
  <c r="F66"/>
  <c r="E67"/>
  <c r="F67"/>
  <c r="E68"/>
  <c r="F68"/>
  <c r="E69"/>
  <c r="F69"/>
  <c r="E70"/>
  <c r="F70"/>
  <c r="E72"/>
  <c r="F72"/>
  <c r="F64"/>
  <c r="E64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2"/>
  <c r="F22"/>
  <c r="F7"/>
  <c r="E7"/>
  <c r="E167" i="1"/>
  <c r="F167"/>
  <c r="E168"/>
  <c r="F168"/>
  <c r="E169"/>
  <c r="F169"/>
  <c r="E170"/>
  <c r="F170"/>
  <c r="E171"/>
  <c r="F171"/>
  <c r="E172"/>
  <c r="F172"/>
  <c r="E174"/>
  <c r="F174"/>
  <c r="F166"/>
  <c r="E166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7"/>
  <c r="F127"/>
  <c r="F112"/>
  <c r="E112"/>
  <c r="E63"/>
  <c r="F63"/>
  <c r="E64"/>
  <c r="F64"/>
  <c r="E65"/>
  <c r="F65"/>
  <c r="E66"/>
  <c r="F66"/>
  <c r="E67"/>
  <c r="F67"/>
  <c r="E68"/>
  <c r="F68"/>
  <c r="E70"/>
  <c r="F70"/>
  <c r="F62"/>
  <c r="E62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F7"/>
  <c r="E7"/>
</calcChain>
</file>

<file path=xl/sharedStrings.xml><?xml version="1.0" encoding="utf-8"?>
<sst xmlns="http://schemas.openxmlformats.org/spreadsheetml/2006/main" count="766" uniqueCount="97">
  <si>
    <t xml:space="preserve">Toimipaikat toimialoittain ja maakunnittain 2013 muuttujina Toimiala (TOL 2008), Maakunta, Tiedot </t>
  </si>
  <si>
    <t>Toimipaikkojen lukumäärä</t>
  </si>
  <si>
    <t>2013</t>
  </si>
  <si>
    <t>SS Alueet yhteensä</t>
  </si>
  <si>
    <t>15 Pohjanmaa</t>
  </si>
  <si>
    <t>A Maatalous, metsätalous ja kalatalous</t>
  </si>
  <si>
    <t>B Kaivostoiminta ja louhinta</t>
  </si>
  <si>
    <t>C Teollisuus</t>
  </si>
  <si>
    <t>D Sähkö-, kaasu- ja lämpöhuolto, jäähdytysliiketoiminta</t>
  </si>
  <si>
    <t>E Viemäri- ja jätevesihuolto; muu ympäristön puhtaanapito</t>
  </si>
  <si>
    <t>F Rakentaminen</t>
  </si>
  <si>
    <t>G Kauppa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</si>
  <si>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</si>
  <si>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</si>
  <si>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</si>
  <si>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</si>
  <si>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</si>
  <si>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</si>
  <si>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</si>
  <si>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P Koulutus</t>
  </si>
  <si>
    <t>Q Terveys- ja sosiaalipalvelut</t>
  </si>
  <si>
    <t>R Taiteet, viihde ja virkistys</t>
  </si>
  <si>
    <t>S Muu palvelutoiminta</t>
  </si>
  <si>
    <t>X Toimiala tuntematon</t>
  </si>
  <si>
    <t>muut</t>
  </si>
  <si>
    <t>maa- ja metsätalous</t>
  </si>
  <si>
    <t>teollisuus</t>
  </si>
  <si>
    <t>rakentaminen</t>
  </si>
  <si>
    <t>kauppa</t>
  </si>
  <si>
    <t>kuljetus ja varastointi</t>
  </si>
  <si>
    <t>majoitus- ja ravitsemistoiminta</t>
  </si>
  <si>
    <t>informaatio ja viestintä</t>
  </si>
  <si>
    <t>rahoitus- ja vakuutustoiminta</t>
  </si>
  <si>
    <t>kiinteistöalan toiminta</t>
  </si>
  <si>
    <t>ammatillinen, tieteellinen ja tekninen toiminta</t>
  </si>
  <si>
    <t>hallinto- ja tukipalvelutoiminta</t>
  </si>
  <si>
    <t>terveys- ja sosiaalipalvelut</t>
  </si>
  <si>
    <t>muut palvelut</t>
  </si>
  <si>
    <t>ammatill., tieteell. ja tekninen toim.</t>
  </si>
  <si>
    <t>koko maa</t>
  </si>
  <si>
    <t>Pohjanmaa</t>
  </si>
  <si>
    <t>Toimialat yhteensä</t>
  </si>
  <si>
    <t>Kokoluokat yhteensä</t>
  </si>
  <si>
    <t>...4</t>
  </si>
  <si>
    <t>5...9</t>
  </si>
  <si>
    <t>10...19</t>
  </si>
  <si>
    <t>20...49</t>
  </si>
  <si>
    <t>50...99</t>
  </si>
  <si>
    <t>100...199</t>
  </si>
  <si>
    <t>200...</t>
  </si>
  <si>
    <t>.</t>
  </si>
  <si>
    <t>palvelut</t>
  </si>
  <si>
    <t>yht.</t>
  </si>
  <si>
    <t>50…</t>
  </si>
  <si>
    <t>elintarvike</t>
  </si>
  <si>
    <t>tevanake</t>
  </si>
  <si>
    <t>puu</t>
  </si>
  <si>
    <t>paperi ja massa</t>
  </si>
  <si>
    <t>kemia</t>
  </si>
  <si>
    <t>painaminen</t>
  </si>
  <si>
    <t>rakennusaine</t>
  </si>
  <si>
    <t>metallinjalostus</t>
  </si>
  <si>
    <t>metallituote</t>
  </si>
  <si>
    <t>elektroniikka</t>
  </si>
  <si>
    <t>sähkölaite</t>
  </si>
  <si>
    <t>kone ja laite</t>
  </si>
  <si>
    <t>kulkuneuvo</t>
  </si>
  <si>
    <t>muu teollisuus</t>
  </si>
  <si>
    <t>Henkilöstön lukumäärä yhteensä</t>
  </si>
  <si>
    <t>rahoitus- ja vakuutustoim.</t>
  </si>
  <si>
    <t>majoitus- ja ravitsemistoim.</t>
  </si>
  <si>
    <t>hallinto- ja tukipalvelutoim.</t>
  </si>
  <si>
    <t>Liikevaihto</t>
  </si>
  <si>
    <t>energiahuolto</t>
  </si>
  <si>
    <t>kiinteistöalan toim.</t>
  </si>
  <si>
    <t>terveys- ja sosiaalipalv.</t>
  </si>
  <si>
    <t>Ahvenanmaa</t>
  </si>
  <si>
    <t>väkiluku</t>
  </si>
  <si>
    <t>yrittäjysaste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</si>
  <si>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</si>
  <si>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</si>
  <si>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</si>
  <si>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</si>
  <si>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</si>
  <si>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</si>
  <si>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</si>
  <si>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</si>
  <si>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</si>
  <si>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</si>
  <si>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</si>
  <si>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</si>
  <si>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</si>
  <si>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Keski-Pohjanmaa</t>
  </si>
  <si>
    <t>Pohjois-Pohjanmaa</t>
  </si>
  <si>
    <t>Kainuu</t>
  </si>
  <si>
    <t>Lappi</t>
  </si>
  <si>
    <t>%-osuus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</si>
</sst>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/>
    <xf numFmtId="1" fontId="0" fillId="0" borderId="0" xfId="0" applyNumberFormat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worksheet" Target="worksheets/sheet1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4.xml"/><Relationship Id="rId39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20.xml"/><Relationship Id="rId34" Type="http://schemas.openxmlformats.org/officeDocument/2006/relationships/chartsheet" Target="chartsheets/sheet32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3.xml"/><Relationship Id="rId33" Type="http://schemas.openxmlformats.org/officeDocument/2006/relationships/chartsheet" Target="chartsheets/sheet31.xml"/><Relationship Id="rId38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29" Type="http://schemas.openxmlformats.org/officeDocument/2006/relationships/chartsheet" Target="chartsheets/sheet27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worksheet" Target="worksheets/sheet2.xml"/><Relationship Id="rId32" Type="http://schemas.openxmlformats.org/officeDocument/2006/relationships/chartsheet" Target="chartsheets/sheet30.xml"/><Relationship Id="rId37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6.xml"/><Relationship Id="rId36" Type="http://schemas.openxmlformats.org/officeDocument/2006/relationships/theme" Target="theme/theme1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8.xml"/><Relationship Id="rId31" Type="http://schemas.openxmlformats.org/officeDocument/2006/relationships/chartsheet" Target="chartsheets/sheet29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yritystoimipaikat toimialoittain vuonna 2013</a:t>
            </a:r>
            <a:r>
              <a:rPr lang="fi-FI" sz="1400" baseline="0"/>
              <a:t>, yhteensä 14 207</a:t>
            </a:r>
            <a:endParaRPr lang="fi-FI" sz="1400"/>
          </a:p>
        </c:rich>
      </c:tx>
      <c:layout/>
    </c:title>
    <c:plotArea>
      <c:layout>
        <c:manualLayout>
          <c:layoutTarget val="inner"/>
          <c:xMode val="edge"/>
          <c:yMode val="edge"/>
          <c:x val="0.25441599536919207"/>
          <c:y val="0.17950146947202125"/>
          <c:w val="0.50481204852464956"/>
          <c:h val="0.77247983123553343"/>
        </c:manualLayout>
      </c:layout>
      <c:pieChart>
        <c:varyColors val="1"/>
        <c:ser>
          <c:idx val="0"/>
          <c:order val="0"/>
          <c:dLbls>
            <c:dLbl>
              <c:idx val="9"/>
              <c:layout>
                <c:manualLayout>
                  <c:x val="0"/>
                  <c:y val="3.1317829610292766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-2.0466058894549194E-2"/>
                  <c:y val="1.879069776617566E-2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"/>
                  <c:y val="-2.2966408380881362E-2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4.6389733494311511E-2"/>
                  <c:y val="-6.8899225142644113E-2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8.5957447357106767E-2"/>
                  <c:y val="-2.2966408380881379E-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CatName val="1"/>
            <c:showLeaderLines val="1"/>
          </c:dLbls>
          <c:cat>
            <c:strRef>
              <c:f>toimipaikat!$A$25:$A$38</c:f>
              <c:strCache>
                <c:ptCount val="14"/>
                <c:pt idx="0">
                  <c:v>maa- ja metsätalous</c:v>
                </c:pt>
                <c:pt idx="1">
                  <c:v>kauppa</c:v>
                </c:pt>
                <c:pt idx="2">
                  <c:v>rakentaminen</c:v>
                </c:pt>
                <c:pt idx="3">
                  <c:v>teollisuus</c:v>
                </c:pt>
                <c:pt idx="4">
                  <c:v>ammatill., tieteell. ja tekninen toim.</c:v>
                </c:pt>
                <c:pt idx="5">
                  <c:v>kiinteistöalan toiminta</c:v>
                </c:pt>
                <c:pt idx="6">
                  <c:v>kuljetus ja varastointi</c:v>
                </c:pt>
                <c:pt idx="7">
                  <c:v>muut palvelut</c:v>
                </c:pt>
                <c:pt idx="8">
                  <c:v>terveys- ja sosiaalipalvelut</c:v>
                </c:pt>
                <c:pt idx="9">
                  <c:v>hallinto- ja tukipalvelutoiminta</c:v>
                </c:pt>
                <c:pt idx="10">
                  <c:v>majoitus- ja ravitsemistoiminta</c:v>
                </c:pt>
                <c:pt idx="11">
                  <c:v>rahoitus- ja vakuutustoiminta</c:v>
                </c:pt>
                <c:pt idx="12">
                  <c:v>informaatio ja viestintä</c:v>
                </c:pt>
                <c:pt idx="13">
                  <c:v>muut</c:v>
                </c:pt>
              </c:strCache>
            </c:strRef>
          </c:cat>
          <c:val>
            <c:numRef>
              <c:f>toimipaikat!$B$25:$B$38</c:f>
              <c:numCache>
                <c:formatCode>#,##0</c:formatCode>
                <c:ptCount val="14"/>
                <c:pt idx="0">
                  <c:v>4388</c:v>
                </c:pt>
                <c:pt idx="1">
                  <c:v>2005</c:v>
                </c:pt>
                <c:pt idx="2">
                  <c:v>1356</c:v>
                </c:pt>
                <c:pt idx="3">
                  <c:v>1026</c:v>
                </c:pt>
                <c:pt idx="4">
                  <c:v>970</c:v>
                </c:pt>
                <c:pt idx="5">
                  <c:v>792</c:v>
                </c:pt>
                <c:pt idx="6">
                  <c:v>771</c:v>
                </c:pt>
                <c:pt idx="7">
                  <c:v>596</c:v>
                </c:pt>
                <c:pt idx="8">
                  <c:v>472</c:v>
                </c:pt>
                <c:pt idx="9">
                  <c:v>441</c:v>
                </c:pt>
                <c:pt idx="10">
                  <c:v>418</c:v>
                </c:pt>
                <c:pt idx="11">
                  <c:v>323</c:v>
                </c:pt>
                <c:pt idx="12">
                  <c:v>259</c:v>
                </c:pt>
                <c:pt idx="13">
                  <c:v>390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%-osuudet koko maan yritystoimipaikoista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dPt>
            <c:idx val="10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toimipaikat!$A$203:$A$221</c:f>
              <c:strCache>
                <c:ptCount val="19"/>
                <c:pt idx="0">
                  <c:v>Ahvenanmaa</c:v>
                </c:pt>
                <c:pt idx="1">
                  <c:v>Kainuu</c:v>
                </c:pt>
                <c:pt idx="2">
                  <c:v>Keski-Pohjanmaa</c:v>
                </c:pt>
                <c:pt idx="3">
                  <c:v>Etelä-Karjala</c:v>
                </c:pt>
                <c:pt idx="4">
                  <c:v>Pohjois-Karjala</c:v>
                </c:pt>
                <c:pt idx="5">
                  <c:v>Kymenlaakso</c:v>
                </c:pt>
                <c:pt idx="6">
                  <c:v>Lappi</c:v>
                </c:pt>
                <c:pt idx="7">
                  <c:v>Kanta-Häme</c:v>
                </c:pt>
                <c:pt idx="8">
                  <c:v>Etelä-Savo</c:v>
                </c:pt>
                <c:pt idx="9">
                  <c:v>Päijät-Häme</c:v>
                </c:pt>
                <c:pt idx="10">
                  <c:v>Pohjanmaa</c:v>
                </c:pt>
                <c:pt idx="11">
                  <c:v>Satakunta</c:v>
                </c:pt>
                <c:pt idx="12">
                  <c:v>Pohjois-Savo</c:v>
                </c:pt>
                <c:pt idx="13">
                  <c:v>Etelä-Pohjanmaa</c:v>
                </c:pt>
                <c:pt idx="14">
                  <c:v>Keski-Suomi</c:v>
                </c:pt>
                <c:pt idx="15">
                  <c:v>Pohjois-Pohjanmaa</c:v>
                </c:pt>
                <c:pt idx="16">
                  <c:v>Pirkanmaa</c:v>
                </c:pt>
                <c:pt idx="17">
                  <c:v>Varsinais-Suomi</c:v>
                </c:pt>
                <c:pt idx="18">
                  <c:v>Uusimaa</c:v>
                </c:pt>
              </c:strCache>
            </c:strRef>
          </c:cat>
          <c:val>
            <c:numRef>
              <c:f>toimipaikat!$B$203:$B$221</c:f>
              <c:numCache>
                <c:formatCode>0.0</c:formatCode>
                <c:ptCount val="19"/>
                <c:pt idx="0">
                  <c:v>0.72259783995413396</c:v>
                </c:pt>
                <c:pt idx="1">
                  <c:v>1.2724230012344595</c:v>
                </c:pt>
                <c:pt idx="2">
                  <c:v>1.3891543177674361</c:v>
                </c:pt>
                <c:pt idx="3">
                  <c:v>2.32223008465603</c:v>
                </c:pt>
                <c:pt idx="4">
                  <c:v>2.7922544122888118</c:v>
                </c:pt>
                <c:pt idx="5">
                  <c:v>2.9583124577107234</c:v>
                </c:pt>
                <c:pt idx="6">
                  <c:v>3.1796370998982475</c:v>
                </c:pt>
                <c:pt idx="7">
                  <c:v>3.2044295919052517</c:v>
                </c:pt>
                <c:pt idx="8">
                  <c:v>3.3410465530688458</c:v>
                </c:pt>
                <c:pt idx="9">
                  <c:v>3.5907792590143952</c:v>
                </c:pt>
                <c:pt idx="10">
                  <c:v>3.6690305619115011</c:v>
                </c:pt>
                <c:pt idx="11">
                  <c:v>4.3670941649837038</c:v>
                </c:pt>
                <c:pt idx="12">
                  <c:v>4.4257180783752652</c:v>
                </c:pt>
                <c:pt idx="13">
                  <c:v>4.6749342740706687</c:v>
                </c:pt>
                <c:pt idx="14">
                  <c:v>4.790890825228427</c:v>
                </c:pt>
                <c:pt idx="15">
                  <c:v>6.3414545961664608</c:v>
                </c:pt>
                <c:pt idx="16">
                  <c:v>8.7491671272216394</c:v>
                </c:pt>
                <c:pt idx="17">
                  <c:v>9.5086954500612073</c:v>
                </c:pt>
                <c:pt idx="18">
                  <c:v>28.025329662667158</c:v>
                </c:pt>
              </c:numCache>
            </c:numRef>
          </c:val>
        </c:ser>
        <c:axId val="107336448"/>
        <c:axId val="107337984"/>
      </c:barChart>
      <c:catAx>
        <c:axId val="107336448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337984"/>
        <c:crosses val="autoZero"/>
        <c:auto val="1"/>
        <c:lblAlgn val="ctr"/>
        <c:lblOffset val="100"/>
      </c:catAx>
      <c:valAx>
        <c:axId val="107337984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33644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yrittäjyysaste vuonna 2013 (yrityksiä sataa asukasta kohti)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dPt>
            <c:idx val="15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toimipaikat!$A$224:$A$242</c:f>
              <c:strCache>
                <c:ptCount val="19"/>
                <c:pt idx="0">
                  <c:v>Pohjois-Pohjanmaa</c:v>
                </c:pt>
                <c:pt idx="1">
                  <c:v>Kainuu</c:v>
                </c:pt>
                <c:pt idx="2">
                  <c:v>Kymenlaakso</c:v>
                </c:pt>
                <c:pt idx="3">
                  <c:v>Pohjois-Karjala</c:v>
                </c:pt>
                <c:pt idx="4">
                  <c:v>Keski-Suomi</c:v>
                </c:pt>
                <c:pt idx="5">
                  <c:v>Lappi</c:v>
                </c:pt>
                <c:pt idx="6">
                  <c:v>Pirkanmaa</c:v>
                </c:pt>
                <c:pt idx="7">
                  <c:v>Etelä-Karjala</c:v>
                </c:pt>
                <c:pt idx="8">
                  <c:v>Uusimaa</c:v>
                </c:pt>
                <c:pt idx="9">
                  <c:v>Päijät-Häme</c:v>
                </c:pt>
                <c:pt idx="10">
                  <c:v>Pohjois-Savo</c:v>
                </c:pt>
                <c:pt idx="11">
                  <c:v>Kanta-Häme</c:v>
                </c:pt>
                <c:pt idx="12">
                  <c:v>Satakunta</c:v>
                </c:pt>
                <c:pt idx="13">
                  <c:v>Varsinais-Suomi</c:v>
                </c:pt>
                <c:pt idx="14">
                  <c:v>Keski-Pohjanmaa</c:v>
                </c:pt>
                <c:pt idx="15">
                  <c:v>Pohjanmaa</c:v>
                </c:pt>
                <c:pt idx="16">
                  <c:v>Etelä-Savo</c:v>
                </c:pt>
                <c:pt idx="17">
                  <c:v>Etelä-Pohjanmaa</c:v>
                </c:pt>
                <c:pt idx="18">
                  <c:v>Ahvenanmaa</c:v>
                </c:pt>
              </c:strCache>
            </c:strRef>
          </c:cat>
          <c:val>
            <c:numRef>
              <c:f>toimipaikat!$B$224:$B$242</c:f>
              <c:numCache>
                <c:formatCode>0.0</c:formatCode>
                <c:ptCount val="19"/>
                <c:pt idx="0">
                  <c:v>6.088715976463412</c:v>
                </c:pt>
                <c:pt idx="1">
                  <c:v>6.1606752110034382</c:v>
                </c:pt>
                <c:pt idx="2">
                  <c:v>6.3341535569133782</c:v>
                </c:pt>
                <c:pt idx="3">
                  <c:v>6.5351022998579591</c:v>
                </c:pt>
                <c:pt idx="4">
                  <c:v>6.7379776260351587</c:v>
                </c:pt>
                <c:pt idx="5">
                  <c:v>6.7457838850718304</c:v>
                </c:pt>
                <c:pt idx="6">
                  <c:v>6.7733512473858681</c:v>
                </c:pt>
                <c:pt idx="7">
                  <c:v>6.7991410337839886</c:v>
                </c:pt>
                <c:pt idx="8">
                  <c:v>6.8445189542805203</c:v>
                </c:pt>
                <c:pt idx="9">
                  <c:v>6.868750741018852</c:v>
                </c:pt>
                <c:pt idx="10">
                  <c:v>6.8981201948234911</c:v>
                </c:pt>
                <c:pt idx="11">
                  <c:v>7.0708509753192654</c:v>
                </c:pt>
                <c:pt idx="12">
                  <c:v>7.5304155756247884</c:v>
                </c:pt>
                <c:pt idx="13">
                  <c:v>7.8191896024464826</c:v>
                </c:pt>
                <c:pt idx="14">
                  <c:v>7.8323164960612726</c:v>
                </c:pt>
                <c:pt idx="15">
                  <c:v>7.8759756962923548</c:v>
                </c:pt>
                <c:pt idx="16">
                  <c:v>8.4822775016719341</c:v>
                </c:pt>
                <c:pt idx="17">
                  <c:v>9.3320342102414209</c:v>
                </c:pt>
                <c:pt idx="18">
                  <c:v>9.7606921091188159</c:v>
                </c:pt>
              </c:numCache>
            </c:numRef>
          </c:val>
        </c:ser>
        <c:axId val="107391616"/>
        <c:axId val="107405696"/>
      </c:barChart>
      <c:catAx>
        <c:axId val="107391616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405696"/>
        <c:crosses val="autoZero"/>
        <c:auto val="1"/>
        <c:lblAlgn val="ctr"/>
        <c:lblOffset val="100"/>
      </c:catAx>
      <c:valAx>
        <c:axId val="107405696"/>
        <c:scaling>
          <c:orientation val="minMax"/>
          <c:max val="10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3916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%-osuudet koko maan teollisuuden toimipaikoista vuonna 2013</a:t>
            </a:r>
            <a:endParaRPr lang="fi-FI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Pt>
            <c:idx val="9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toimipaikat!$A$273:$A$291</c:f>
              <c:strCache>
                <c:ptCount val="19"/>
                <c:pt idx="0">
                  <c:v>Ahvenanmaa</c:v>
                </c:pt>
                <c:pt idx="1">
                  <c:v>Kainuu</c:v>
                </c:pt>
                <c:pt idx="2">
                  <c:v>Keski-Pohjanmaa</c:v>
                </c:pt>
                <c:pt idx="3">
                  <c:v>Etelä-Karjala</c:v>
                </c:pt>
                <c:pt idx="4">
                  <c:v>Kymenlaakso</c:v>
                </c:pt>
                <c:pt idx="5">
                  <c:v>Lappi</c:v>
                </c:pt>
                <c:pt idx="6">
                  <c:v>Pohjois-Karjala</c:v>
                </c:pt>
                <c:pt idx="7">
                  <c:v>Etelä-Savo</c:v>
                </c:pt>
                <c:pt idx="8">
                  <c:v>Kanta-Häme</c:v>
                </c:pt>
                <c:pt idx="9">
                  <c:v>Pohjanmaa</c:v>
                </c:pt>
                <c:pt idx="10">
                  <c:v>Pohjois-Savo</c:v>
                </c:pt>
                <c:pt idx="11">
                  <c:v>Päijät-Häme</c:v>
                </c:pt>
                <c:pt idx="12">
                  <c:v>Keski-Suomi</c:v>
                </c:pt>
                <c:pt idx="13">
                  <c:v>Pohjois-Pohjanmaa</c:v>
                </c:pt>
                <c:pt idx="14">
                  <c:v>Satakunta</c:v>
                </c:pt>
                <c:pt idx="15">
                  <c:v>Etelä-Pohjanmaa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toimipaikat!$B$273:$B$291</c:f>
              <c:numCache>
                <c:formatCode>0.0</c:formatCode>
                <c:ptCount val="19"/>
                <c:pt idx="0">
                  <c:v>0.60281034339403017</c:v>
                </c:pt>
                <c:pt idx="1">
                  <c:v>1.0933732435353787</c:v>
                </c:pt>
                <c:pt idx="2">
                  <c:v>1.6587677725118484</c:v>
                </c:pt>
                <c:pt idx="3">
                  <c:v>2.3322524320279374</c:v>
                </c:pt>
                <c:pt idx="4">
                  <c:v>2.8976469610044067</c:v>
                </c:pt>
                <c:pt idx="5">
                  <c:v>2.9932651534048391</c:v>
                </c:pt>
                <c:pt idx="6">
                  <c:v>3.1595576619273302</c:v>
                </c:pt>
                <c:pt idx="7">
                  <c:v>3.2136027271971397</c:v>
                </c:pt>
                <c:pt idx="8">
                  <c:v>3.5461877442421219</c:v>
                </c:pt>
                <c:pt idx="9">
                  <c:v>4.2654028436018958</c:v>
                </c:pt>
                <c:pt idx="10">
                  <c:v>4.3527064105762037</c:v>
                </c:pt>
                <c:pt idx="11">
                  <c:v>4.6769768021950613</c:v>
                </c:pt>
                <c:pt idx="12">
                  <c:v>4.9430448158310467</c:v>
                </c:pt>
                <c:pt idx="13">
                  <c:v>5.9615864305313044</c:v>
                </c:pt>
                <c:pt idx="14">
                  <c:v>6.0904631246362353</c:v>
                </c:pt>
                <c:pt idx="15">
                  <c:v>6.4022615781159065</c:v>
                </c:pt>
                <c:pt idx="16">
                  <c:v>11.045979878606468</c:v>
                </c:pt>
                <c:pt idx="17">
                  <c:v>11.374407582938389</c:v>
                </c:pt>
                <c:pt idx="18">
                  <c:v>19.173526232643219</c:v>
                </c:pt>
              </c:numCache>
            </c:numRef>
          </c:val>
        </c:ser>
        <c:axId val="107991808"/>
        <c:axId val="107993344"/>
      </c:barChart>
      <c:catAx>
        <c:axId val="107991808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993344"/>
        <c:crosses val="autoZero"/>
        <c:auto val="1"/>
        <c:lblAlgn val="ctr"/>
        <c:lblOffset val="100"/>
      </c:catAx>
      <c:valAx>
        <c:axId val="107993344"/>
        <c:scaling>
          <c:orientation val="minMax"/>
          <c:max val="20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9918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yrityshenkilöstö toimialoittain vuonna 2013</a:t>
            </a:r>
            <a:r>
              <a:rPr lang="fi-FI" sz="1400" baseline="0"/>
              <a:t>, yhteensä 50 033</a:t>
            </a:r>
            <a:endParaRPr lang="fi-FI" sz="1400"/>
          </a:p>
        </c:rich>
      </c:tx>
    </c:title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0"/>
                  <c:y val="4.8020672069115582E-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4.0932117789098402E-2"/>
                  <c:y val="4.5932816761762696E-2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3.6838906010188542E-2"/>
                  <c:y val="3.1317829610292766E-2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8652482452368875E-2"/>
                  <c:y val="3.3405684917645617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-6.6855792388860705E-2"/>
                  <c:y val="2.7142118995587071E-2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-3.1381290304975475E-2"/>
                  <c:y val="4.1757106147057022E-3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-4.0932117789098414E-3"/>
                  <c:y val="-3.1317829610292766E-2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1132455258831723"/>
                  <c:y val="-4.1757106147057074E-3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CatName val="1"/>
            <c:showLeaderLines val="1"/>
          </c:dLbls>
          <c:cat>
            <c:strRef>
              <c:f>henkilöstö!$A$26:$A$39</c:f>
              <c:strCache>
                <c:ptCount val="14"/>
                <c:pt idx="0">
                  <c:v>teollisuus</c:v>
                </c:pt>
                <c:pt idx="1">
                  <c:v>kauppa</c:v>
                </c:pt>
                <c:pt idx="2">
                  <c:v>rakentaminen</c:v>
                </c:pt>
                <c:pt idx="3">
                  <c:v>maa- ja metsätalous</c:v>
                </c:pt>
                <c:pt idx="4">
                  <c:v>kuljetus ja varastointi</c:v>
                </c:pt>
                <c:pt idx="5">
                  <c:v>hallinto- ja tukipalvelutoim.</c:v>
                </c:pt>
                <c:pt idx="6">
                  <c:v>ammatill., tieteell. ja tekninen toim.</c:v>
                </c:pt>
                <c:pt idx="7">
                  <c:v>majoitus- ja ravitsemistoim.</c:v>
                </c:pt>
                <c:pt idx="8">
                  <c:v>informaatio ja viestintä</c:v>
                </c:pt>
                <c:pt idx="9">
                  <c:v>terveys- ja sosiaalipalvelut</c:v>
                </c:pt>
                <c:pt idx="10">
                  <c:v>rahoitus- ja vakuutustoim.</c:v>
                </c:pt>
                <c:pt idx="11">
                  <c:v>muut palvelut</c:v>
                </c:pt>
                <c:pt idx="12">
                  <c:v>kiinteistöalan toiminta</c:v>
                </c:pt>
                <c:pt idx="13">
                  <c:v>muut</c:v>
                </c:pt>
              </c:strCache>
            </c:strRef>
          </c:cat>
          <c:val>
            <c:numRef>
              <c:f>henkilöstö!$B$26:$B$39</c:f>
              <c:numCache>
                <c:formatCode>#,##0</c:formatCode>
                <c:ptCount val="14"/>
                <c:pt idx="0">
                  <c:v>18501</c:v>
                </c:pt>
                <c:pt idx="1">
                  <c:v>6740</c:v>
                </c:pt>
                <c:pt idx="2">
                  <c:v>4476</c:v>
                </c:pt>
                <c:pt idx="3">
                  <c:v>4123</c:v>
                </c:pt>
                <c:pt idx="4">
                  <c:v>3212</c:v>
                </c:pt>
                <c:pt idx="5">
                  <c:v>2664</c:v>
                </c:pt>
                <c:pt idx="6">
                  <c:v>2480</c:v>
                </c:pt>
                <c:pt idx="7">
                  <c:v>1654</c:v>
                </c:pt>
                <c:pt idx="8">
                  <c:v>1566</c:v>
                </c:pt>
                <c:pt idx="9">
                  <c:v>1309</c:v>
                </c:pt>
                <c:pt idx="10">
                  <c:v>1093</c:v>
                </c:pt>
                <c:pt idx="11">
                  <c:v>676</c:v>
                </c:pt>
                <c:pt idx="12">
                  <c:v>419</c:v>
                </c:pt>
                <c:pt idx="13">
                  <c:v>1120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Yrityshenkilöstön</a:t>
            </a:r>
            <a:r>
              <a:rPr lang="fi-FI" baseline="0"/>
              <a:t> toimialarakenne (%)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henkilöstö!$B$42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henkilöstö!$A$43:$A$56</c:f>
              <c:strCache>
                <c:ptCount val="14"/>
                <c:pt idx="0">
                  <c:v>muut</c:v>
                </c:pt>
                <c:pt idx="1">
                  <c:v>kiinteistöalan toiminta</c:v>
                </c:pt>
                <c:pt idx="2">
                  <c:v>muut palvelut</c:v>
                </c:pt>
                <c:pt idx="3">
                  <c:v>rahoitus- ja vakuutustoiminta</c:v>
                </c:pt>
                <c:pt idx="4">
                  <c:v>terveys- ja sosiaalipalvelut</c:v>
                </c:pt>
                <c:pt idx="5">
                  <c:v>informaatio ja viestintä</c:v>
                </c:pt>
                <c:pt idx="6">
                  <c:v>majoitus- ja ravitsemistoiminta</c:v>
                </c:pt>
                <c:pt idx="7">
                  <c:v>ammatill., tieteell. ja tekninen toim.</c:v>
                </c:pt>
                <c:pt idx="8">
                  <c:v>hallinto- ja tukipalvelutoiminta</c:v>
                </c:pt>
                <c:pt idx="9">
                  <c:v>kuljetus ja varastointi</c:v>
                </c:pt>
                <c:pt idx="10">
                  <c:v>maa- ja metsätalous</c:v>
                </c:pt>
                <c:pt idx="11">
                  <c:v>rakentaminen</c:v>
                </c:pt>
                <c:pt idx="12">
                  <c:v>kauppa</c:v>
                </c:pt>
                <c:pt idx="13">
                  <c:v>teollisuus</c:v>
                </c:pt>
              </c:strCache>
            </c:strRef>
          </c:cat>
          <c:val>
            <c:numRef>
              <c:f>henkilöstö!$B$43:$B$56</c:f>
              <c:numCache>
                <c:formatCode>0.0</c:formatCode>
                <c:ptCount val="14"/>
                <c:pt idx="0">
                  <c:v>3.4660263374787581</c:v>
                </c:pt>
                <c:pt idx="1">
                  <c:v>1.2836480282223186</c:v>
                </c:pt>
                <c:pt idx="2">
                  <c:v>1.7439865519999076</c:v>
                </c:pt>
                <c:pt idx="3">
                  <c:v>2.9995726155993268</c:v>
                </c:pt>
                <c:pt idx="4">
                  <c:v>4.269155688187408</c:v>
                </c:pt>
                <c:pt idx="5">
                  <c:v>5.3196108287927988</c:v>
                </c:pt>
                <c:pt idx="6">
                  <c:v>4.382762479590526</c:v>
                </c:pt>
                <c:pt idx="7">
                  <c:v>6.7762510166516847</c:v>
                </c:pt>
                <c:pt idx="8">
                  <c:v>7.9784989634739212</c:v>
                </c:pt>
                <c:pt idx="9">
                  <c:v>8.7867243126007732</c:v>
                </c:pt>
                <c:pt idx="10">
                  <c:v>4.0648401249402921</c:v>
                </c:pt>
                <c:pt idx="11">
                  <c:v>10.629845020496106</c:v>
                </c:pt>
                <c:pt idx="12">
                  <c:v>17.148782090351371</c:v>
                </c:pt>
                <c:pt idx="13">
                  <c:v>21.150295941614807</c:v>
                </c:pt>
              </c:numCache>
            </c:numRef>
          </c:val>
        </c:ser>
        <c:ser>
          <c:idx val="1"/>
          <c:order val="1"/>
          <c:tx>
            <c:strRef>
              <c:f>henkilöstö!$C$42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henkilöstö!$A$43:$A$56</c:f>
              <c:strCache>
                <c:ptCount val="14"/>
                <c:pt idx="0">
                  <c:v>muut</c:v>
                </c:pt>
                <c:pt idx="1">
                  <c:v>kiinteistöalan toiminta</c:v>
                </c:pt>
                <c:pt idx="2">
                  <c:v>muut palvelut</c:v>
                </c:pt>
                <c:pt idx="3">
                  <c:v>rahoitus- ja vakuutustoiminta</c:v>
                </c:pt>
                <c:pt idx="4">
                  <c:v>terveys- ja sosiaalipalvelut</c:v>
                </c:pt>
                <c:pt idx="5">
                  <c:v>informaatio ja viestintä</c:v>
                </c:pt>
                <c:pt idx="6">
                  <c:v>majoitus- ja ravitsemistoiminta</c:v>
                </c:pt>
                <c:pt idx="7">
                  <c:v>ammatill., tieteell. ja tekninen toim.</c:v>
                </c:pt>
                <c:pt idx="8">
                  <c:v>hallinto- ja tukipalvelutoiminta</c:v>
                </c:pt>
                <c:pt idx="9">
                  <c:v>kuljetus ja varastointi</c:v>
                </c:pt>
                <c:pt idx="10">
                  <c:v>maa- ja metsätalous</c:v>
                </c:pt>
                <c:pt idx="11">
                  <c:v>rakentaminen</c:v>
                </c:pt>
                <c:pt idx="12">
                  <c:v>kauppa</c:v>
                </c:pt>
                <c:pt idx="13">
                  <c:v>teollisuus</c:v>
                </c:pt>
              </c:strCache>
            </c:strRef>
          </c:cat>
          <c:val>
            <c:numRef>
              <c:f>henkilöstö!$C$43:$C$56</c:f>
              <c:numCache>
                <c:formatCode>0.0</c:formatCode>
                <c:ptCount val="14"/>
                <c:pt idx="0">
                  <c:v>2.2385225751004336</c:v>
                </c:pt>
                <c:pt idx="1">
                  <c:v>0.83744728479203723</c:v>
                </c:pt>
                <c:pt idx="2">
                  <c:v>1.3511082685427618</c:v>
                </c:pt>
                <c:pt idx="3">
                  <c:v>2.1845581915935481</c:v>
                </c:pt>
                <c:pt idx="4">
                  <c:v>2.616273259648632</c:v>
                </c:pt>
                <c:pt idx="5">
                  <c:v>3.1299342433993567</c:v>
                </c:pt>
                <c:pt idx="6">
                  <c:v>3.3058181600143905</c:v>
                </c:pt>
                <c:pt idx="7">
                  <c:v>4.9567285591509602</c:v>
                </c:pt>
                <c:pt idx="8">
                  <c:v>5.3244858393460319</c:v>
                </c:pt>
                <c:pt idx="9">
                  <c:v>6.4197629564487437</c:v>
                </c:pt>
                <c:pt idx="10">
                  <c:v>8.2405612295884723</c:v>
                </c:pt>
                <c:pt idx="11">
                  <c:v>8.9460955769192338</c:v>
                </c:pt>
                <c:pt idx="12">
                  <c:v>13.47110906801511</c:v>
                </c:pt>
                <c:pt idx="13">
                  <c:v>36.977594787440289</c:v>
                </c:pt>
              </c:numCache>
            </c:numRef>
          </c:val>
        </c:ser>
        <c:axId val="106919808"/>
        <c:axId val="106921344"/>
      </c:barChart>
      <c:catAx>
        <c:axId val="106919808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921344"/>
        <c:crosses val="autoZero"/>
        <c:auto val="1"/>
        <c:lblAlgn val="ctr"/>
        <c:lblOffset val="100"/>
      </c:catAx>
      <c:valAx>
        <c:axId val="106921344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9198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yrityshenkilöstö kokoluokittain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henkilöstö!$A$64:$A$70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henkilöstö!$C$64:$C$70</c:f>
              <c:numCache>
                <c:formatCode>#,##0</c:formatCode>
                <c:ptCount val="7"/>
                <c:pt idx="0">
                  <c:v>11480</c:v>
                </c:pt>
                <c:pt idx="1">
                  <c:v>6383</c:v>
                </c:pt>
                <c:pt idx="2">
                  <c:v>6163</c:v>
                </c:pt>
                <c:pt idx="3">
                  <c:v>8173</c:v>
                </c:pt>
                <c:pt idx="4">
                  <c:v>5015</c:v>
                </c:pt>
                <c:pt idx="5">
                  <c:v>3537</c:v>
                </c:pt>
                <c:pt idx="6">
                  <c:v>9283</c:v>
                </c:pt>
              </c:numCache>
            </c:numRef>
          </c:val>
        </c:ser>
        <c:axId val="115945472"/>
        <c:axId val="115947392"/>
      </c:barChart>
      <c:catAx>
        <c:axId val="11594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5947392"/>
        <c:crosses val="autoZero"/>
        <c:auto val="1"/>
        <c:lblAlgn val="ctr"/>
        <c:lblOffset val="100"/>
      </c:catAx>
      <c:valAx>
        <c:axId val="115947392"/>
        <c:scaling>
          <c:orientation val="minMax"/>
          <c:max val="12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59454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Yrityshenkilöstön</a:t>
            </a:r>
            <a:r>
              <a:rPr lang="fi-FI" baseline="0"/>
              <a:t> kokoluokkarakenne (%)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henkilöstö!$F$63</c:f>
              <c:strCache>
                <c:ptCount val="1"/>
                <c:pt idx="0">
                  <c:v>Pohjanmaa</c:v>
                </c:pt>
              </c:strCache>
            </c:strRef>
          </c:tx>
          <c:dLbls>
            <c:showVal val="1"/>
          </c:dLbls>
          <c:cat>
            <c:strRef>
              <c:f>henkilöstö!$A$64:$A$70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henkilöstö!$F$64:$F$70</c:f>
              <c:numCache>
                <c:formatCode>0.0</c:formatCode>
                <c:ptCount val="7"/>
                <c:pt idx="0">
                  <c:v>22.944856394779446</c:v>
                </c:pt>
                <c:pt idx="1">
                  <c:v>12.757579997201848</c:v>
                </c:pt>
                <c:pt idx="2">
                  <c:v>12.317870205664262</c:v>
                </c:pt>
                <c:pt idx="3">
                  <c:v>16.335218755621291</c:v>
                </c:pt>
                <c:pt idx="4">
                  <c:v>10.023384566186317</c:v>
                </c:pt>
                <c:pt idx="5">
                  <c:v>7.0693342394019947</c:v>
                </c:pt>
                <c:pt idx="6">
                  <c:v>18.55375452201547</c:v>
                </c:pt>
              </c:numCache>
            </c:numRef>
          </c:val>
        </c:ser>
        <c:ser>
          <c:idx val="0"/>
          <c:order val="1"/>
          <c:tx>
            <c:strRef>
              <c:f>henkilöstö!$E$63</c:f>
              <c:strCache>
                <c:ptCount val="1"/>
                <c:pt idx="0">
                  <c:v>koko maa</c:v>
                </c:pt>
              </c:strCache>
            </c:strRef>
          </c:tx>
          <c:dLbls>
            <c:showVal val="1"/>
          </c:dLbls>
          <c:cat>
            <c:strRef>
              <c:f>henkilöstö!$A$64:$A$70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henkilöstö!$E$64:$E$70</c:f>
              <c:numCache>
                <c:formatCode>0.0</c:formatCode>
                <c:ptCount val="7"/>
                <c:pt idx="0">
                  <c:v>21.748566155911732</c:v>
                </c:pt>
                <c:pt idx="1">
                  <c:v>12.174408167730371</c:v>
                </c:pt>
                <c:pt idx="2">
                  <c:v>13.199858942763784</c:v>
                </c:pt>
                <c:pt idx="3">
                  <c:v>16.465850355666717</c:v>
                </c:pt>
                <c:pt idx="4">
                  <c:v>11.045882331358124</c:v>
                </c:pt>
                <c:pt idx="5">
                  <c:v>8.7586623479778734</c:v>
                </c:pt>
                <c:pt idx="6">
                  <c:v>16.606839645236974</c:v>
                </c:pt>
              </c:numCache>
            </c:numRef>
          </c:val>
        </c:ser>
        <c:axId val="108108800"/>
        <c:axId val="108110976"/>
      </c:barChart>
      <c:catAx>
        <c:axId val="10810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8110976"/>
        <c:crosses val="autoZero"/>
        <c:auto val="1"/>
        <c:lblAlgn val="ctr"/>
        <c:lblOffset val="100"/>
      </c:catAx>
      <c:valAx>
        <c:axId val="108110976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81088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teollisuuden henkilöstö toimialoittain vuonna 2013</a:t>
            </a:r>
            <a:endParaRPr lang="fi-FI"/>
          </a:p>
        </c:rich>
      </c:tx>
    </c:title>
    <c:plotArea>
      <c:layout/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2.7288078526065639E-2"/>
                  <c:y val="1.879069776617566E-2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5.3211753125827925E-2"/>
                  <c:y val="1.879069776617566E-2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5.7304964904737847E-2"/>
                  <c:y val="1.879069776617566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-9.2779466988623119E-2"/>
                  <c:y val="4.1757106147057022E-3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-4.3660925641704977E-2"/>
                  <c:y val="-2.2966408380881348E-2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3.8203309936491785E-2"/>
                  <c:y val="-2.7142118995587071E-2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10505910232535254"/>
                  <c:y val="1.0439276536764254E-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CatName val="1"/>
            <c:showLeaderLines val="1"/>
          </c:dLbls>
          <c:cat>
            <c:strRef>
              <c:f>henkilöstö!$A$98:$A$111</c:f>
              <c:strCache>
                <c:ptCount val="14"/>
                <c:pt idx="0">
                  <c:v>kone ja laite</c:v>
                </c:pt>
                <c:pt idx="1">
                  <c:v>sähkölaite</c:v>
                </c:pt>
                <c:pt idx="2">
                  <c:v>metallituote</c:v>
                </c:pt>
                <c:pt idx="3">
                  <c:v>elintarvike</c:v>
                </c:pt>
                <c:pt idx="4">
                  <c:v>kulkuneuvo</c:v>
                </c:pt>
                <c:pt idx="5">
                  <c:v>kemia</c:v>
                </c:pt>
                <c:pt idx="6">
                  <c:v>paperi ja massa</c:v>
                </c:pt>
                <c:pt idx="7">
                  <c:v>rakennusaine</c:v>
                </c:pt>
                <c:pt idx="8">
                  <c:v>puu</c:v>
                </c:pt>
                <c:pt idx="9">
                  <c:v>metallinjalostus</c:v>
                </c:pt>
                <c:pt idx="10">
                  <c:v>painaminen</c:v>
                </c:pt>
                <c:pt idx="11">
                  <c:v>elektroniikka</c:v>
                </c:pt>
                <c:pt idx="12">
                  <c:v>tevanake</c:v>
                </c:pt>
                <c:pt idx="13">
                  <c:v>muu teollisuus</c:v>
                </c:pt>
              </c:strCache>
            </c:strRef>
          </c:cat>
          <c:val>
            <c:numRef>
              <c:f>henkilöstö!$B$98:$B$111</c:f>
              <c:numCache>
                <c:formatCode>#,##0</c:formatCode>
                <c:ptCount val="14"/>
                <c:pt idx="0">
                  <c:v>4702</c:v>
                </c:pt>
                <c:pt idx="1">
                  <c:v>3723</c:v>
                </c:pt>
                <c:pt idx="2">
                  <c:v>2009</c:v>
                </c:pt>
                <c:pt idx="3">
                  <c:v>1530</c:v>
                </c:pt>
                <c:pt idx="4">
                  <c:v>1472</c:v>
                </c:pt>
                <c:pt idx="5">
                  <c:v>1266</c:v>
                </c:pt>
                <c:pt idx="6">
                  <c:v>912</c:v>
                </c:pt>
                <c:pt idx="7">
                  <c:v>707</c:v>
                </c:pt>
                <c:pt idx="8">
                  <c:v>640</c:v>
                </c:pt>
                <c:pt idx="9">
                  <c:v>581</c:v>
                </c:pt>
                <c:pt idx="10">
                  <c:v>291</c:v>
                </c:pt>
                <c:pt idx="11">
                  <c:v>203</c:v>
                </c:pt>
                <c:pt idx="12">
                  <c:v>132</c:v>
                </c:pt>
                <c:pt idx="13" formatCode="General">
                  <c:v>333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Teollisuushenkilöstön</a:t>
            </a:r>
            <a:r>
              <a:rPr lang="fi-FI" baseline="0"/>
              <a:t> toimialarakenne (%)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henkilöstö!$B$114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henkilöstö!$A$116:$A$128</c:f>
              <c:strCache>
                <c:ptCount val="13"/>
                <c:pt idx="0">
                  <c:v>tevanake</c:v>
                </c:pt>
                <c:pt idx="1">
                  <c:v>elektroniikka</c:v>
                </c:pt>
                <c:pt idx="2">
                  <c:v>painaminen</c:v>
                </c:pt>
                <c:pt idx="3">
                  <c:v>metallinjalostus</c:v>
                </c:pt>
                <c:pt idx="4">
                  <c:v>puu</c:v>
                </c:pt>
                <c:pt idx="5">
                  <c:v>rakennusaine</c:v>
                </c:pt>
                <c:pt idx="6">
                  <c:v>paperi ja massa</c:v>
                </c:pt>
                <c:pt idx="7">
                  <c:v>kemia</c:v>
                </c:pt>
                <c:pt idx="8">
                  <c:v>kulkuneuvo</c:v>
                </c:pt>
                <c:pt idx="9">
                  <c:v>elintarvike</c:v>
                </c:pt>
                <c:pt idx="10">
                  <c:v>metallituote</c:v>
                </c:pt>
                <c:pt idx="11">
                  <c:v>sähkölaite</c:v>
                </c:pt>
                <c:pt idx="12">
                  <c:v>kone ja laite</c:v>
                </c:pt>
              </c:strCache>
            </c:strRef>
          </c:cat>
          <c:val>
            <c:numRef>
              <c:f>henkilöstö!$B$116:$B$128</c:f>
              <c:numCache>
                <c:formatCode>0.0</c:formatCode>
                <c:ptCount val="13"/>
                <c:pt idx="0">
                  <c:v>2.3962502971620223</c:v>
                </c:pt>
                <c:pt idx="1">
                  <c:v>7.3429538868792523</c:v>
                </c:pt>
                <c:pt idx="2">
                  <c:v>2.7656949736248624</c:v>
                </c:pt>
                <c:pt idx="3">
                  <c:v>4.2049229306279274</c:v>
                </c:pt>
                <c:pt idx="4">
                  <c:v>6.3486658228336079</c:v>
                </c:pt>
                <c:pt idx="5">
                  <c:v>4.2839519657669349</c:v>
                </c:pt>
                <c:pt idx="6">
                  <c:v>6.3043324616580669</c:v>
                </c:pt>
                <c:pt idx="7">
                  <c:v>9.1002255218807626</c:v>
                </c:pt>
                <c:pt idx="8">
                  <c:v>4.5052975154042363</c:v>
                </c:pt>
                <c:pt idx="9">
                  <c:v>10.622016332667261</c:v>
                </c:pt>
                <c:pt idx="10">
                  <c:v>12.436150322220008</c:v>
                </c:pt>
                <c:pt idx="11">
                  <c:v>5.1278921093042227</c:v>
                </c:pt>
                <c:pt idx="12">
                  <c:v>20.142445016994454</c:v>
                </c:pt>
              </c:numCache>
            </c:numRef>
          </c:val>
        </c:ser>
        <c:ser>
          <c:idx val="1"/>
          <c:order val="1"/>
          <c:tx>
            <c:strRef>
              <c:f>henkilöstö!$C$114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henkilöstö!$A$116:$A$128</c:f>
              <c:strCache>
                <c:ptCount val="13"/>
                <c:pt idx="0">
                  <c:v>tevanake</c:v>
                </c:pt>
                <c:pt idx="1">
                  <c:v>elektroniikka</c:v>
                </c:pt>
                <c:pt idx="2">
                  <c:v>painaminen</c:v>
                </c:pt>
                <c:pt idx="3">
                  <c:v>metallinjalostus</c:v>
                </c:pt>
                <c:pt idx="4">
                  <c:v>puu</c:v>
                </c:pt>
                <c:pt idx="5">
                  <c:v>rakennusaine</c:v>
                </c:pt>
                <c:pt idx="6">
                  <c:v>paperi ja massa</c:v>
                </c:pt>
                <c:pt idx="7">
                  <c:v>kemia</c:v>
                </c:pt>
                <c:pt idx="8">
                  <c:v>kulkuneuvo</c:v>
                </c:pt>
                <c:pt idx="9">
                  <c:v>elintarvike</c:v>
                </c:pt>
                <c:pt idx="10">
                  <c:v>metallituote</c:v>
                </c:pt>
                <c:pt idx="11">
                  <c:v>sähkölaite</c:v>
                </c:pt>
                <c:pt idx="12">
                  <c:v>kone ja laite</c:v>
                </c:pt>
              </c:strCache>
            </c:strRef>
          </c:cat>
          <c:val>
            <c:numRef>
              <c:f>henkilöstö!$C$116:$C$128</c:f>
              <c:numCache>
                <c:formatCode>0.0</c:formatCode>
                <c:ptCount val="13"/>
                <c:pt idx="0">
                  <c:v>0.71347494730014593</c:v>
                </c:pt>
                <c:pt idx="1">
                  <c:v>1.0972379871358307</c:v>
                </c:pt>
                <c:pt idx="2">
                  <c:v>1.5728879520025945</c:v>
                </c:pt>
                <c:pt idx="3">
                  <c:v>3.1403707907680669</c:v>
                </c:pt>
                <c:pt idx="4">
                  <c:v>3.4592724717582835</c:v>
                </c:pt>
                <c:pt idx="5">
                  <c:v>3.8214150586454787</c:v>
                </c:pt>
                <c:pt idx="6">
                  <c:v>4.9294632722555543</c:v>
                </c:pt>
                <c:pt idx="7">
                  <c:v>6.8428733581968544</c:v>
                </c:pt>
                <c:pt idx="8">
                  <c:v>7.9563266850440524</c:v>
                </c:pt>
                <c:pt idx="9">
                  <c:v>8.2698232527971474</c:v>
                </c:pt>
                <c:pt idx="10">
                  <c:v>10.858872493378737</c:v>
                </c:pt>
                <c:pt idx="11">
                  <c:v>20.123236581806388</c:v>
                </c:pt>
                <c:pt idx="12">
                  <c:v>25.41484244094914</c:v>
                </c:pt>
              </c:numCache>
            </c:numRef>
          </c:val>
        </c:ser>
        <c:axId val="116372608"/>
        <c:axId val="116374144"/>
      </c:barChart>
      <c:catAx>
        <c:axId val="116372608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6374144"/>
        <c:crosses val="autoZero"/>
        <c:auto val="1"/>
        <c:lblAlgn val="ctr"/>
        <c:lblOffset val="100"/>
      </c:catAx>
      <c:valAx>
        <c:axId val="116374144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63726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teollisuushenkilöstö kokoluokittain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henkilöstö!$A$135:$A$141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henkilöstö!$C$135:$C$141</c:f>
              <c:numCache>
                <c:formatCode>#,##0</c:formatCode>
                <c:ptCount val="7"/>
                <c:pt idx="0">
                  <c:v>789</c:v>
                </c:pt>
                <c:pt idx="1">
                  <c:v>723</c:v>
                </c:pt>
                <c:pt idx="2">
                  <c:v>1233</c:v>
                </c:pt>
                <c:pt idx="3">
                  <c:v>2357</c:v>
                </c:pt>
                <c:pt idx="4">
                  <c:v>2879</c:v>
                </c:pt>
                <c:pt idx="5">
                  <c:v>2214</c:v>
                </c:pt>
                <c:pt idx="6">
                  <c:v>8307</c:v>
                </c:pt>
              </c:numCache>
            </c:numRef>
          </c:val>
        </c:ser>
        <c:axId val="117533696"/>
        <c:axId val="117539968"/>
      </c:barChart>
      <c:catAx>
        <c:axId val="117533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7539968"/>
        <c:crosses val="autoZero"/>
        <c:auto val="1"/>
        <c:lblAlgn val="ctr"/>
        <c:lblOffset val="100"/>
      </c:catAx>
      <c:valAx>
        <c:axId val="1175399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75336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Yritystoimipaikkojen</a:t>
            </a:r>
            <a:r>
              <a:rPr lang="fi-FI" baseline="0"/>
              <a:t> toimialarakenne (%)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toimipaikat!$B$40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toimipaikat!$A$41:$A$54</c:f>
              <c:strCache>
                <c:ptCount val="14"/>
                <c:pt idx="0">
                  <c:v>muut</c:v>
                </c:pt>
                <c:pt idx="1">
                  <c:v>informaatio ja viestintä</c:v>
                </c:pt>
                <c:pt idx="2">
                  <c:v>rahoitus- ja vakuutustoiminta</c:v>
                </c:pt>
                <c:pt idx="3">
                  <c:v>majoitus- ja ravitsemistoiminta</c:v>
                </c:pt>
                <c:pt idx="4">
                  <c:v>hallinto- ja tukipalvelutoiminta</c:v>
                </c:pt>
                <c:pt idx="5">
                  <c:v>terveys- ja sosiaalipalvelut</c:v>
                </c:pt>
                <c:pt idx="6">
                  <c:v>muut palvelut</c:v>
                </c:pt>
                <c:pt idx="7">
                  <c:v>kuljetus ja varastointi</c:v>
                </c:pt>
                <c:pt idx="8">
                  <c:v>kiinteistöalan toiminta</c:v>
                </c:pt>
                <c:pt idx="9">
                  <c:v>ammatill., tieteell. ja tekninen toim.</c:v>
                </c:pt>
                <c:pt idx="10">
                  <c:v>teollisuus</c:v>
                </c:pt>
                <c:pt idx="11">
                  <c:v>rakentaminen</c:v>
                </c:pt>
                <c:pt idx="12">
                  <c:v>kauppa</c:v>
                </c:pt>
                <c:pt idx="13">
                  <c:v>maa- ja metsätalous</c:v>
                </c:pt>
              </c:strCache>
            </c:strRef>
          </c:cat>
          <c:val>
            <c:numRef>
              <c:f>toimipaikat!$B$41:$B$54</c:f>
              <c:numCache>
                <c:formatCode>0.0</c:formatCode>
                <c:ptCount val="14"/>
                <c:pt idx="0">
                  <c:v>4.2839360147102123</c:v>
                </c:pt>
                <c:pt idx="1">
                  <c:v>2.7408616423992935</c:v>
                </c:pt>
                <c:pt idx="2">
                  <c:v>2.2439787817589241</c:v>
                </c:pt>
                <c:pt idx="3">
                  <c:v>3.8257914228307861</c:v>
                </c:pt>
                <c:pt idx="4">
                  <c:v>4.0520229123946967</c:v>
                </c:pt>
                <c:pt idx="5">
                  <c:v>5.3420072621341168</c:v>
                </c:pt>
                <c:pt idx="6">
                  <c:v>5.1064785880675805</c:v>
                </c:pt>
                <c:pt idx="7">
                  <c:v>6.109541493850946</c:v>
                </c:pt>
                <c:pt idx="8">
                  <c:v>6.2663023547702306</c:v>
                </c:pt>
                <c:pt idx="9">
                  <c:v>9.4412908624171656</c:v>
                </c:pt>
                <c:pt idx="10">
                  <c:v>6.2120687785049098</c:v>
                </c:pt>
                <c:pt idx="11">
                  <c:v>11.29762870144158</c:v>
                </c:pt>
                <c:pt idx="12">
                  <c:v>14.79440309492942</c:v>
                </c:pt>
                <c:pt idx="13">
                  <c:v>18.283688089790143</c:v>
                </c:pt>
              </c:numCache>
            </c:numRef>
          </c:val>
        </c:ser>
        <c:ser>
          <c:idx val="1"/>
          <c:order val="1"/>
          <c:tx>
            <c:strRef>
              <c:f>toimipaikat!$C$40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toimipaikat!$A$41:$A$54</c:f>
              <c:strCache>
                <c:ptCount val="14"/>
                <c:pt idx="0">
                  <c:v>muut</c:v>
                </c:pt>
                <c:pt idx="1">
                  <c:v>informaatio ja viestintä</c:v>
                </c:pt>
                <c:pt idx="2">
                  <c:v>rahoitus- ja vakuutustoiminta</c:v>
                </c:pt>
                <c:pt idx="3">
                  <c:v>majoitus- ja ravitsemistoiminta</c:v>
                </c:pt>
                <c:pt idx="4">
                  <c:v>hallinto- ja tukipalvelutoiminta</c:v>
                </c:pt>
                <c:pt idx="5">
                  <c:v>terveys- ja sosiaalipalvelut</c:v>
                </c:pt>
                <c:pt idx="6">
                  <c:v>muut palvelut</c:v>
                </c:pt>
                <c:pt idx="7">
                  <c:v>kuljetus ja varastointi</c:v>
                </c:pt>
                <c:pt idx="8">
                  <c:v>kiinteistöalan toiminta</c:v>
                </c:pt>
                <c:pt idx="9">
                  <c:v>ammatill., tieteell. ja tekninen toim.</c:v>
                </c:pt>
                <c:pt idx="10">
                  <c:v>teollisuus</c:v>
                </c:pt>
                <c:pt idx="11">
                  <c:v>rakentaminen</c:v>
                </c:pt>
                <c:pt idx="12">
                  <c:v>kauppa</c:v>
                </c:pt>
                <c:pt idx="13">
                  <c:v>maa- ja metsätalous</c:v>
                </c:pt>
              </c:strCache>
            </c:strRef>
          </c:cat>
          <c:val>
            <c:numRef>
              <c:f>toimipaikat!$C$41:$C$54</c:f>
              <c:numCache>
                <c:formatCode>0.0</c:formatCode>
                <c:ptCount val="14"/>
                <c:pt idx="0">
                  <c:v>2.7451256422890125</c:v>
                </c:pt>
                <c:pt idx="1">
                  <c:v>1.8230449778278315</c:v>
                </c:pt>
                <c:pt idx="2">
                  <c:v>2.2735271345111565</c:v>
                </c:pt>
                <c:pt idx="3">
                  <c:v>2.9422115858379674</c:v>
                </c:pt>
                <c:pt idx="4">
                  <c:v>3.1041036108960371</c:v>
                </c:pt>
                <c:pt idx="5">
                  <c:v>3.322305905539523</c:v>
                </c:pt>
                <c:pt idx="6">
                  <c:v>4.195115084113465</c:v>
                </c:pt>
                <c:pt idx="7">
                  <c:v>5.4269022312944326</c:v>
                </c:pt>
                <c:pt idx="8">
                  <c:v>5.5747166889561486</c:v>
                </c:pt>
                <c:pt idx="9">
                  <c:v>6.8276201872316467</c:v>
                </c:pt>
                <c:pt idx="10">
                  <c:v>7.2217920743295565</c:v>
                </c:pt>
                <c:pt idx="11">
                  <c:v>9.5445906947279511</c:v>
                </c:pt>
                <c:pt idx="12">
                  <c:v>14.112761314844796</c:v>
                </c:pt>
                <c:pt idx="13">
                  <c:v>30.886182867600478</c:v>
                </c:pt>
              </c:numCache>
            </c:numRef>
          </c:val>
        </c:ser>
        <c:axId val="105638912"/>
        <c:axId val="106173184"/>
      </c:barChart>
      <c:catAx>
        <c:axId val="105638912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173184"/>
        <c:crosses val="autoZero"/>
        <c:auto val="1"/>
        <c:lblAlgn val="ctr"/>
        <c:lblOffset val="100"/>
      </c:catAx>
      <c:valAx>
        <c:axId val="106173184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56389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Teollisuushenkilöstön</a:t>
            </a:r>
            <a:r>
              <a:rPr lang="fi-FI" baseline="0"/>
              <a:t> kokoluokkarakenne (%)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henkilöstö!$F$134</c:f>
              <c:strCache>
                <c:ptCount val="1"/>
                <c:pt idx="0">
                  <c:v>Pohjanmaa</c:v>
                </c:pt>
              </c:strCache>
            </c:strRef>
          </c:tx>
          <c:dLbls>
            <c:showVal val="1"/>
          </c:dLbls>
          <c:cat>
            <c:strRef>
              <c:f>henkilöstö!$A$135:$A$141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henkilöstö!$F$135:$F$141</c:f>
              <c:numCache>
                <c:formatCode>0.0</c:formatCode>
                <c:ptCount val="7"/>
                <c:pt idx="0">
                  <c:v>4.2646343440895089</c:v>
                </c:pt>
                <c:pt idx="1">
                  <c:v>3.9078968704394357</c:v>
                </c:pt>
                <c:pt idx="2">
                  <c:v>6.664504621371818</c:v>
                </c:pt>
                <c:pt idx="3">
                  <c:v>12.739851899897303</c:v>
                </c:pt>
                <c:pt idx="4">
                  <c:v>15.561321009675153</c:v>
                </c:pt>
                <c:pt idx="5">
                  <c:v>11.966920706988812</c:v>
                </c:pt>
                <c:pt idx="6">
                  <c:v>44.900275660775094</c:v>
                </c:pt>
              </c:numCache>
            </c:numRef>
          </c:val>
        </c:ser>
        <c:ser>
          <c:idx val="0"/>
          <c:order val="1"/>
          <c:tx>
            <c:strRef>
              <c:f>henkilöstö!$E$134</c:f>
              <c:strCache>
                <c:ptCount val="1"/>
                <c:pt idx="0">
                  <c:v>koko maa</c:v>
                </c:pt>
              </c:strCache>
            </c:strRef>
          </c:tx>
          <c:dLbls>
            <c:showVal val="1"/>
          </c:dLbls>
          <c:cat>
            <c:strRef>
              <c:f>henkilöstö!$A$135:$A$141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henkilöstö!$E$135:$E$141</c:f>
              <c:numCache>
                <c:formatCode>0.0</c:formatCode>
                <c:ptCount val="7"/>
                <c:pt idx="0">
                  <c:v>6.1340666542447586</c:v>
                </c:pt>
                <c:pt idx="1">
                  <c:v>5.4754913614196949</c:v>
                </c:pt>
                <c:pt idx="2">
                  <c:v>8.3982806366013651</c:v>
                </c:pt>
                <c:pt idx="3">
                  <c:v>15.449855113435577</c:v>
                </c:pt>
                <c:pt idx="4">
                  <c:v>14.792564845572125</c:v>
                </c:pt>
                <c:pt idx="5">
                  <c:v>14.867738805826303</c:v>
                </c:pt>
                <c:pt idx="6">
                  <c:v>34.882323839140575</c:v>
                </c:pt>
              </c:numCache>
            </c:numRef>
          </c:val>
        </c:ser>
        <c:axId val="117610752"/>
        <c:axId val="117629312"/>
      </c:barChart>
      <c:catAx>
        <c:axId val="117610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7629312"/>
        <c:crosses val="autoZero"/>
        <c:auto val="1"/>
        <c:lblAlgn val="ctr"/>
        <c:lblOffset val="100"/>
      </c:catAx>
      <c:valAx>
        <c:axId val="117629312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76107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%-osuudet koko maan yrityshenkilöstöstä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dPt>
            <c:idx val="10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henkilöstö!$A$173:$A$191</c:f>
              <c:strCache>
                <c:ptCount val="19"/>
                <c:pt idx="0">
                  <c:v>Ahvenanmaa</c:v>
                </c:pt>
                <c:pt idx="1">
                  <c:v>Kainuu</c:v>
                </c:pt>
                <c:pt idx="2">
                  <c:v>Keski-Pohjanmaa</c:v>
                </c:pt>
                <c:pt idx="3">
                  <c:v>Etelä-Karjala</c:v>
                </c:pt>
                <c:pt idx="4">
                  <c:v>Etelä-Savo</c:v>
                </c:pt>
                <c:pt idx="5">
                  <c:v>Pohjois-Karjala</c:v>
                </c:pt>
                <c:pt idx="6">
                  <c:v>Lappi</c:v>
                </c:pt>
                <c:pt idx="7">
                  <c:v>Kymenlaakso</c:v>
                </c:pt>
                <c:pt idx="8">
                  <c:v>Kanta-Häme</c:v>
                </c:pt>
                <c:pt idx="9">
                  <c:v>Etelä-Pohjanmaa</c:v>
                </c:pt>
                <c:pt idx="10">
                  <c:v>Pohjanmaa</c:v>
                </c:pt>
                <c:pt idx="11">
                  <c:v>Päijät-Häme</c:v>
                </c:pt>
                <c:pt idx="12">
                  <c:v>Pohjois-Savo</c:v>
                </c:pt>
                <c:pt idx="13">
                  <c:v>Satakunta</c:v>
                </c:pt>
                <c:pt idx="14">
                  <c:v>Keski-Suomi</c:v>
                </c:pt>
                <c:pt idx="15">
                  <c:v>Pohjois-Pohjanmaa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henkilöstö!$B$173:$B$191</c:f>
              <c:numCache>
                <c:formatCode>0.0</c:formatCode>
                <c:ptCount val="19"/>
                <c:pt idx="0">
                  <c:v>0.65466593012502861</c:v>
                </c:pt>
                <c:pt idx="1">
                  <c:v>1.1075303228892543</c:v>
                </c:pt>
                <c:pt idx="2">
                  <c:v>1.1669836377682787</c:v>
                </c:pt>
                <c:pt idx="3">
                  <c:v>2.1344759241253399</c:v>
                </c:pt>
                <c:pt idx="4">
                  <c:v>2.2804253188226475</c:v>
                </c:pt>
                <c:pt idx="5">
                  <c:v>2.3511577768672929</c:v>
                </c:pt>
                <c:pt idx="6">
                  <c:v>2.6959190565200579</c:v>
                </c:pt>
                <c:pt idx="7">
                  <c:v>2.746607254119775</c:v>
                </c:pt>
                <c:pt idx="8">
                  <c:v>2.8290944818490726</c:v>
                </c:pt>
                <c:pt idx="9">
                  <c:v>3.2401037409384652</c:v>
                </c:pt>
                <c:pt idx="10">
                  <c:v>3.3995745181054029</c:v>
                </c:pt>
                <c:pt idx="11">
                  <c:v>3.4643276713393574</c:v>
                </c:pt>
                <c:pt idx="12">
                  <c:v>3.8410918210584319</c:v>
                </c:pt>
                <c:pt idx="13">
                  <c:v>4.0944648624114404</c:v>
                </c:pt>
                <c:pt idx="14">
                  <c:v>4.2525087600212812</c:v>
                </c:pt>
                <c:pt idx="15">
                  <c:v>6.4032918790848674</c:v>
                </c:pt>
                <c:pt idx="16">
                  <c:v>8.3832571311703195</c:v>
                </c:pt>
                <c:pt idx="17">
                  <c:v>8.9154152593217706</c:v>
                </c:pt>
                <c:pt idx="18">
                  <c:v>35.898930723638571</c:v>
                </c:pt>
              </c:numCache>
            </c:numRef>
          </c:val>
        </c:ser>
        <c:axId val="117671040"/>
        <c:axId val="117672576"/>
      </c:barChart>
      <c:catAx>
        <c:axId val="117671040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7672576"/>
        <c:crosses val="autoZero"/>
        <c:auto val="1"/>
        <c:lblAlgn val="ctr"/>
        <c:lblOffset val="100"/>
      </c:catAx>
      <c:valAx>
        <c:axId val="117672576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7671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%-osuudet koko maan teollisuushenkilöstöstä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dPt>
            <c:idx val="1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henkilöstö!$A$220:$A$238</c:f>
              <c:strCache>
                <c:ptCount val="19"/>
                <c:pt idx="0">
                  <c:v>Ahvenanmaa</c:v>
                </c:pt>
                <c:pt idx="1">
                  <c:v>Kainuu</c:v>
                </c:pt>
                <c:pt idx="2">
                  <c:v>Keski-Pohjanmaa</c:v>
                </c:pt>
                <c:pt idx="3">
                  <c:v>Lappi</c:v>
                </c:pt>
                <c:pt idx="4">
                  <c:v>Etelä-Savo</c:v>
                </c:pt>
                <c:pt idx="5">
                  <c:v>Etelä-Karjala</c:v>
                </c:pt>
                <c:pt idx="6">
                  <c:v>Pohjois-Karjala</c:v>
                </c:pt>
                <c:pt idx="7">
                  <c:v>Kymenlaakso</c:v>
                </c:pt>
                <c:pt idx="8">
                  <c:v>Kanta-Häme</c:v>
                </c:pt>
                <c:pt idx="9">
                  <c:v>Pohjois-Savo</c:v>
                </c:pt>
                <c:pt idx="10">
                  <c:v>Etelä-Pohjanmaa</c:v>
                </c:pt>
                <c:pt idx="11">
                  <c:v>Päijät-Häme</c:v>
                </c:pt>
                <c:pt idx="12">
                  <c:v>Keski-Suomi</c:v>
                </c:pt>
                <c:pt idx="13">
                  <c:v>Pohjanmaa</c:v>
                </c:pt>
                <c:pt idx="14">
                  <c:v>Satakunta</c:v>
                </c:pt>
                <c:pt idx="15">
                  <c:v>Pohjois-Pohjanmaa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henkilöstö!$B$220:$B$238</c:f>
              <c:numCache>
                <c:formatCode>0.0</c:formatCode>
                <c:ptCount val="19"/>
                <c:pt idx="0">
                  <c:v>0.28559679771779567</c:v>
                </c:pt>
                <c:pt idx="1">
                  <c:v>0.66821298003713714</c:v>
                </c:pt>
                <c:pt idx="2">
                  <c:v>1.3871844460578646</c:v>
                </c:pt>
                <c:pt idx="3">
                  <c:v>2.4669266700505657</c:v>
                </c:pt>
                <c:pt idx="4">
                  <c:v>2.4765643572626397</c:v>
                </c:pt>
                <c:pt idx="5">
                  <c:v>2.7081901065928204</c:v>
                </c:pt>
                <c:pt idx="6">
                  <c:v>2.7920379853378652</c:v>
                </c:pt>
                <c:pt idx="7">
                  <c:v>2.8807047076889467</c:v>
                </c:pt>
                <c:pt idx="8">
                  <c:v>3.7124371140909411</c:v>
                </c:pt>
                <c:pt idx="9">
                  <c:v>3.9193261329101317</c:v>
                </c:pt>
                <c:pt idx="10">
                  <c:v>4.4413675235641445</c:v>
                </c:pt>
                <c:pt idx="11">
                  <c:v>4.7796503447079459</c:v>
                </c:pt>
                <c:pt idx="12">
                  <c:v>5.2091699381260481</c:v>
                </c:pt>
                <c:pt idx="13">
                  <c:v>5.9435617036860942</c:v>
                </c:pt>
                <c:pt idx="14">
                  <c:v>6.0498975192593116</c:v>
                </c:pt>
                <c:pt idx="15">
                  <c:v>6.8906251003925743</c:v>
                </c:pt>
                <c:pt idx="16">
                  <c:v>9.2923367536414396</c:v>
                </c:pt>
                <c:pt idx="17">
                  <c:v>11.607630478222038</c:v>
                </c:pt>
                <c:pt idx="18">
                  <c:v>22.430753217381245</c:v>
                </c:pt>
              </c:numCache>
            </c:numRef>
          </c:val>
        </c:ser>
        <c:axId val="118803456"/>
        <c:axId val="118809344"/>
      </c:barChart>
      <c:catAx>
        <c:axId val="118803456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8809344"/>
        <c:crosses val="autoZero"/>
        <c:auto val="1"/>
        <c:lblAlgn val="ctr"/>
        <c:lblOffset val="100"/>
      </c:catAx>
      <c:valAx>
        <c:axId val="118809344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88034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yritysliikevaihto toimialoittain vuonna 2013</a:t>
            </a:r>
            <a:r>
              <a:rPr lang="fi-FI" sz="1400" baseline="0"/>
              <a:t>, yhteensä 12 612 Me</a:t>
            </a:r>
            <a:endParaRPr lang="fi-FI" sz="1400"/>
          </a:p>
        </c:rich>
      </c:tx>
    </c:title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2.728807852606565E-2"/>
                  <c:y val="3.5493540224998475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3.9567713862795111E-2"/>
                  <c:y val="5.8459948605879775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4576157052131279E-2"/>
                  <c:y val="5.6371928900471303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6.9584600241467315E-2"/>
                  <c:y val="6.0547803913232702E-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9.5508274841229576E-2"/>
                  <c:y val="3.7581231134295644E-2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26889565146205"/>
                  <c:y val="-1.0439276536764254E-2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3.4110098157581994E-2"/>
                  <c:y val="-3.1317829610292766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0.14462681618814766"/>
                  <c:y val="-2.7142118995587071E-2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0915231410426238"/>
                  <c:y val="1.2527131844117129E-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CatName val="1"/>
            <c:showLeaderLines val="1"/>
          </c:dLbls>
          <c:cat>
            <c:strRef>
              <c:f>liikevaihto!$A$24:$A$35</c:f>
              <c:strCache>
                <c:ptCount val="12"/>
                <c:pt idx="0">
                  <c:v>teollisuus</c:v>
                </c:pt>
                <c:pt idx="1">
                  <c:v>kauppa</c:v>
                </c:pt>
                <c:pt idx="2">
                  <c:v>energiahuolto</c:v>
                </c:pt>
                <c:pt idx="3">
                  <c:v>rakentaminen</c:v>
                </c:pt>
                <c:pt idx="4">
                  <c:v>kuljetus ja varastointi</c:v>
                </c:pt>
                <c:pt idx="5">
                  <c:v>informaatio ja viestintä</c:v>
                </c:pt>
                <c:pt idx="6">
                  <c:v>hallinto- ja tukipalvelutoim.</c:v>
                </c:pt>
                <c:pt idx="7">
                  <c:v>ammatill., tieteell. ja tekninen toim.</c:v>
                </c:pt>
                <c:pt idx="8">
                  <c:v>majoitus- ja ravitsemistoim.</c:v>
                </c:pt>
                <c:pt idx="9">
                  <c:v>terveys- ja sosiaalipalv.</c:v>
                </c:pt>
                <c:pt idx="10">
                  <c:v>kiinteistöalan toim.</c:v>
                </c:pt>
                <c:pt idx="11">
                  <c:v>muut</c:v>
                </c:pt>
              </c:strCache>
            </c:strRef>
          </c:cat>
          <c:val>
            <c:numRef>
              <c:f>liikevaihto!$B$24:$B$35</c:f>
              <c:numCache>
                <c:formatCode>#,##0</c:formatCode>
                <c:ptCount val="12"/>
                <c:pt idx="0">
                  <c:v>6772.7049999999999</c:v>
                </c:pt>
                <c:pt idx="1">
                  <c:v>2346.4090000000001</c:v>
                </c:pt>
                <c:pt idx="2">
                  <c:v>794.51400000000001</c:v>
                </c:pt>
                <c:pt idx="3">
                  <c:v>783.38599999999997</c:v>
                </c:pt>
                <c:pt idx="4">
                  <c:v>506.64699999999999</c:v>
                </c:pt>
                <c:pt idx="5">
                  <c:v>255.078</c:v>
                </c:pt>
                <c:pt idx="6">
                  <c:v>252.351</c:v>
                </c:pt>
                <c:pt idx="7">
                  <c:v>242.54</c:v>
                </c:pt>
                <c:pt idx="8">
                  <c:v>211.72499999999999</c:v>
                </c:pt>
                <c:pt idx="9">
                  <c:v>114.471</c:v>
                </c:pt>
                <c:pt idx="10">
                  <c:v>109.71</c:v>
                </c:pt>
                <c:pt idx="11" formatCode="0">
                  <c:v>222.85800000000017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Yritysliikevaihdon</a:t>
            </a:r>
            <a:r>
              <a:rPr lang="fi-FI" baseline="0"/>
              <a:t> toimialarakenne (%)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liikevaihto!$B$37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liikevaihto!$A$38:$A$49</c:f>
              <c:strCache>
                <c:ptCount val="12"/>
                <c:pt idx="0">
                  <c:v>muut</c:v>
                </c:pt>
                <c:pt idx="1">
                  <c:v>kiinteistöalan toiminta</c:v>
                </c:pt>
                <c:pt idx="2">
                  <c:v>terveys- ja sosiaalipalvelut</c:v>
                </c:pt>
                <c:pt idx="3">
                  <c:v>majoitus- ja ravitsemistoiminta</c:v>
                </c:pt>
                <c:pt idx="4">
                  <c:v>ammatill., tieteell. ja tekninen toim.</c:v>
                </c:pt>
                <c:pt idx="5">
                  <c:v>hallinto- ja tukipalvelutoiminta</c:v>
                </c:pt>
                <c:pt idx="6">
                  <c:v>informaatio ja viestintä</c:v>
                </c:pt>
                <c:pt idx="7">
                  <c:v>kuljetus ja varastointi</c:v>
                </c:pt>
                <c:pt idx="8">
                  <c:v>rakentaminen</c:v>
                </c:pt>
                <c:pt idx="9">
                  <c:v>energiahuolto</c:v>
                </c:pt>
                <c:pt idx="10">
                  <c:v>kauppa</c:v>
                </c:pt>
                <c:pt idx="11">
                  <c:v>teollisuus</c:v>
                </c:pt>
              </c:strCache>
            </c:strRef>
          </c:cat>
          <c:val>
            <c:numRef>
              <c:f>liikevaihto!$B$38:$B$49</c:f>
              <c:numCache>
                <c:formatCode>0.0</c:formatCode>
                <c:ptCount val="12"/>
                <c:pt idx="0">
                  <c:v>3.1874409585713845</c:v>
                </c:pt>
                <c:pt idx="1">
                  <c:v>1.9213637967223598</c:v>
                </c:pt>
                <c:pt idx="2">
                  <c:v>1.3508163643424034</c:v>
                </c:pt>
                <c:pt idx="3">
                  <c:v>1.8699791625952087</c:v>
                </c:pt>
                <c:pt idx="4">
                  <c:v>3.4281873488272931</c:v>
                </c:pt>
                <c:pt idx="5">
                  <c:v>2.570000482229831</c:v>
                </c:pt>
                <c:pt idx="6">
                  <c:v>4.0585683357740931</c:v>
                </c:pt>
                <c:pt idx="7">
                  <c:v>5.7509313380862581</c:v>
                </c:pt>
                <c:pt idx="8">
                  <c:v>7.090955145011586</c:v>
                </c:pt>
                <c:pt idx="9">
                  <c:v>3.5304147430349513</c:v>
                </c:pt>
                <c:pt idx="10">
                  <c:v>31.616548351154687</c:v>
                </c:pt>
                <c:pt idx="11">
                  <c:v>33.624920114821457</c:v>
                </c:pt>
              </c:numCache>
            </c:numRef>
          </c:val>
        </c:ser>
        <c:ser>
          <c:idx val="1"/>
          <c:order val="1"/>
          <c:tx>
            <c:strRef>
              <c:f>liikevaihto!$C$37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liikevaihto!$A$38:$A$49</c:f>
              <c:strCache>
                <c:ptCount val="12"/>
                <c:pt idx="0">
                  <c:v>muut</c:v>
                </c:pt>
                <c:pt idx="1">
                  <c:v>kiinteistöalan toiminta</c:v>
                </c:pt>
                <c:pt idx="2">
                  <c:v>terveys- ja sosiaalipalvelut</c:v>
                </c:pt>
                <c:pt idx="3">
                  <c:v>majoitus- ja ravitsemistoiminta</c:v>
                </c:pt>
                <c:pt idx="4">
                  <c:v>ammatill., tieteell. ja tekninen toim.</c:v>
                </c:pt>
                <c:pt idx="5">
                  <c:v>hallinto- ja tukipalvelutoiminta</c:v>
                </c:pt>
                <c:pt idx="6">
                  <c:v>informaatio ja viestintä</c:v>
                </c:pt>
                <c:pt idx="7">
                  <c:v>kuljetus ja varastointi</c:v>
                </c:pt>
                <c:pt idx="8">
                  <c:v>rakentaminen</c:v>
                </c:pt>
                <c:pt idx="9">
                  <c:v>energiahuolto</c:v>
                </c:pt>
                <c:pt idx="10">
                  <c:v>kauppa</c:v>
                </c:pt>
                <c:pt idx="11">
                  <c:v>teollisuus</c:v>
                </c:pt>
              </c:strCache>
            </c:strRef>
          </c:cat>
          <c:val>
            <c:numRef>
              <c:f>liikevaihto!$C$38:$C$49</c:f>
              <c:numCache>
                <c:formatCode>0.0</c:formatCode>
                <c:ptCount val="12"/>
                <c:pt idx="0">
                  <c:v>1.7670313986679367</c:v>
                </c:pt>
                <c:pt idx="1">
                  <c:v>0.86988582302568973</c:v>
                </c:pt>
                <c:pt idx="2">
                  <c:v>0.90763558515699339</c:v>
                </c:pt>
                <c:pt idx="3">
                  <c:v>1.6787583254043768</c:v>
                </c:pt>
                <c:pt idx="4">
                  <c:v>1.9230891214716141</c:v>
                </c:pt>
                <c:pt idx="5">
                  <c:v>2.0008801141769741</c:v>
                </c:pt>
                <c:pt idx="6">
                  <c:v>2.0225023786869647</c:v>
                </c:pt>
                <c:pt idx="7">
                  <c:v>4.017182048842372</c:v>
                </c:pt>
                <c:pt idx="8">
                  <c:v>6.211433555344116</c:v>
                </c:pt>
                <c:pt idx="9">
                  <c:v>6.2996669838249284</c:v>
                </c:pt>
                <c:pt idx="10">
                  <c:v>18.604575007928958</c:v>
                </c:pt>
                <c:pt idx="11">
                  <c:v>53.700483666349506</c:v>
                </c:pt>
              </c:numCache>
            </c:numRef>
          </c:val>
        </c:ser>
        <c:axId val="119280000"/>
        <c:axId val="119281536"/>
      </c:barChart>
      <c:catAx>
        <c:axId val="119280000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9281536"/>
        <c:crosses val="autoZero"/>
        <c:auto val="1"/>
        <c:lblAlgn val="ctr"/>
        <c:lblOffset val="100"/>
      </c:catAx>
      <c:valAx>
        <c:axId val="119281536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92800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yritysliikevaihto kokoluokittain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liikevaihto!$A$57:$A$63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liikevaihto!$C$57:$C$63</c:f>
              <c:numCache>
                <c:formatCode>#,##0</c:formatCode>
                <c:ptCount val="7"/>
                <c:pt idx="0">
                  <c:v>2609.6930000000002</c:v>
                </c:pt>
                <c:pt idx="1">
                  <c:v>1138.058</c:v>
                </c:pt>
                <c:pt idx="2">
                  <c:v>1170.6759999999999</c:v>
                </c:pt>
                <c:pt idx="3">
                  <c:v>2074.694</c:v>
                </c:pt>
                <c:pt idx="4">
                  <c:v>1256.646</c:v>
                </c:pt>
                <c:pt idx="5">
                  <c:v>810.96299999999997</c:v>
                </c:pt>
                <c:pt idx="6">
                  <c:v>3551.665</c:v>
                </c:pt>
              </c:numCache>
            </c:numRef>
          </c:val>
        </c:ser>
        <c:axId val="120396032"/>
        <c:axId val="120398208"/>
      </c:barChart>
      <c:catAx>
        <c:axId val="12039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398208"/>
        <c:crosses val="autoZero"/>
        <c:auto val="1"/>
        <c:lblAlgn val="ctr"/>
        <c:lblOffset val="100"/>
      </c:catAx>
      <c:valAx>
        <c:axId val="1203982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3960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Yritysliikevaihdon</a:t>
            </a:r>
            <a:r>
              <a:rPr lang="fi-FI" baseline="0"/>
              <a:t> kokoluokkarakenne (%)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liikevaihto!$F$56</c:f>
              <c:strCache>
                <c:ptCount val="1"/>
                <c:pt idx="0">
                  <c:v>Pohjanmaa</c:v>
                </c:pt>
              </c:strCache>
            </c:strRef>
          </c:tx>
          <c:dLbls>
            <c:showVal val="1"/>
          </c:dLbls>
          <c:cat>
            <c:strRef>
              <c:f>liikevaihto!$A$57:$A$63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liikevaihto!$F$57:$F$63</c:f>
              <c:numCache>
                <c:formatCode>0.0</c:formatCode>
                <c:ptCount val="7"/>
                <c:pt idx="0">
                  <c:v>20.692142404059627</c:v>
                </c:pt>
                <c:pt idx="1">
                  <c:v>9.0236124326038691</c:v>
                </c:pt>
                <c:pt idx="2">
                  <c:v>9.2822391373295261</c:v>
                </c:pt>
                <c:pt idx="3">
                  <c:v>16.450158579130985</c:v>
                </c:pt>
                <c:pt idx="4">
                  <c:v>9.9638915318744044</c:v>
                </c:pt>
                <c:pt idx="5">
                  <c:v>6.4300903901046613</c:v>
                </c:pt>
                <c:pt idx="6">
                  <c:v>28.160997462733903</c:v>
                </c:pt>
              </c:numCache>
            </c:numRef>
          </c:val>
        </c:ser>
        <c:ser>
          <c:idx val="0"/>
          <c:order val="1"/>
          <c:tx>
            <c:strRef>
              <c:f>liikevaihto!$E$56</c:f>
              <c:strCache>
                <c:ptCount val="1"/>
                <c:pt idx="0">
                  <c:v>koko maa</c:v>
                </c:pt>
              </c:strCache>
            </c:strRef>
          </c:tx>
          <c:dLbls>
            <c:showVal val="1"/>
          </c:dLbls>
          <c:cat>
            <c:strRef>
              <c:f>liikevaihto!$A$57:$A$63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liikevaihto!$E$57:$E$63</c:f>
              <c:numCache>
                <c:formatCode>0.0</c:formatCode>
                <c:ptCount val="7"/>
                <c:pt idx="0">
                  <c:v>15.489684088699832</c:v>
                </c:pt>
                <c:pt idx="1">
                  <c:v>8.5543493323654882</c:v>
                </c:pt>
                <c:pt idx="2">
                  <c:v>10.659529749773478</c:v>
                </c:pt>
                <c:pt idx="3">
                  <c:v>16.122032065745692</c:v>
                </c:pt>
                <c:pt idx="4">
                  <c:v>9.6653723448806232</c:v>
                </c:pt>
                <c:pt idx="5">
                  <c:v>11.847883137945649</c:v>
                </c:pt>
                <c:pt idx="6">
                  <c:v>27.661275167955573</c:v>
                </c:pt>
              </c:numCache>
            </c:numRef>
          </c:val>
        </c:ser>
        <c:axId val="120448512"/>
        <c:axId val="120450432"/>
      </c:barChart>
      <c:catAx>
        <c:axId val="12044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450432"/>
        <c:crosses val="autoZero"/>
        <c:auto val="1"/>
        <c:lblAlgn val="ctr"/>
        <c:lblOffset val="100"/>
      </c:catAx>
      <c:valAx>
        <c:axId val="120450432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4485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teollisuuden liikevaihto toimialoittain vuonna 2013</a:t>
            </a:r>
            <a:endParaRPr lang="fi-FI"/>
          </a:p>
        </c:rich>
      </c:tx>
    </c:title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5.3211753125827897E-2"/>
                  <c:y val="3.3405684917645617E-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7.0949004167770516E-2"/>
                  <c:y val="2.5054263688234216E-2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5.7304964904737812E-2"/>
                  <c:y val="2.2966408380881362E-2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7.367781202037707E-2"/>
                  <c:y val="1.0439276536764254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-8.1864235578196748E-2"/>
                  <c:y val="-2.0878553073528511E-2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1.9101654968245927E-2"/>
                  <c:y val="-2.5054263688234216E-2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10505910232535254"/>
                  <c:y val="-2.0878553073528576E-3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CatName val="1"/>
            <c:showLeaderLines val="1"/>
          </c:dLbls>
          <c:cat>
            <c:strRef>
              <c:f>liikevaihto!$A$90:$A$102</c:f>
              <c:strCache>
                <c:ptCount val="13"/>
                <c:pt idx="0">
                  <c:v>kone ja laite</c:v>
                </c:pt>
                <c:pt idx="1">
                  <c:v>sähkölaite</c:v>
                </c:pt>
                <c:pt idx="2">
                  <c:v>paperi ja massa</c:v>
                </c:pt>
                <c:pt idx="3">
                  <c:v>kemia</c:v>
                </c:pt>
                <c:pt idx="4">
                  <c:v>elintarvike</c:v>
                </c:pt>
                <c:pt idx="5">
                  <c:v>metallituote</c:v>
                </c:pt>
                <c:pt idx="6">
                  <c:v>kulkuneuvo</c:v>
                </c:pt>
                <c:pt idx="7">
                  <c:v>puu</c:v>
                </c:pt>
                <c:pt idx="8">
                  <c:v>rakennusaine</c:v>
                </c:pt>
                <c:pt idx="9">
                  <c:v>metallinjalostus</c:v>
                </c:pt>
                <c:pt idx="10">
                  <c:v>painaminen</c:v>
                </c:pt>
                <c:pt idx="11">
                  <c:v>elektroniikka</c:v>
                </c:pt>
                <c:pt idx="12">
                  <c:v>muu teollisuus</c:v>
                </c:pt>
              </c:strCache>
            </c:strRef>
          </c:cat>
          <c:val>
            <c:numRef>
              <c:f>liikevaihto!$B$90:$B$102</c:f>
              <c:numCache>
                <c:formatCode>#,##0</c:formatCode>
                <c:ptCount val="13"/>
                <c:pt idx="0">
                  <c:v>2708.85</c:v>
                </c:pt>
                <c:pt idx="1">
                  <c:v>1095.0229999999999</c:v>
                </c:pt>
                <c:pt idx="2">
                  <c:v>734.93899999999996</c:v>
                </c:pt>
                <c:pt idx="3">
                  <c:v>491.673</c:v>
                </c:pt>
                <c:pt idx="4">
                  <c:v>476.72399999999999</c:v>
                </c:pt>
                <c:pt idx="5">
                  <c:v>361.91500000000002</c:v>
                </c:pt>
                <c:pt idx="6">
                  <c:v>227.29000000000002</c:v>
                </c:pt>
                <c:pt idx="7">
                  <c:v>181.47399999999999</c:v>
                </c:pt>
                <c:pt idx="8">
                  <c:v>154.904</c:v>
                </c:pt>
                <c:pt idx="9">
                  <c:v>153.92699999999999</c:v>
                </c:pt>
                <c:pt idx="10">
                  <c:v>48.716999999999999</c:v>
                </c:pt>
                <c:pt idx="11">
                  <c:v>38.841000000000001</c:v>
                </c:pt>
                <c:pt idx="12">
                  <c:v>98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Teollisuuden</a:t>
            </a:r>
            <a:r>
              <a:rPr lang="fi-FI" baseline="0"/>
              <a:t> liikevaihdon toimialarakenne (%)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liikevaihto!$B$105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liikevaihto!$A$106:$A$119</c:f>
              <c:strCache>
                <c:ptCount val="14"/>
                <c:pt idx="0">
                  <c:v>muu teollisuus</c:v>
                </c:pt>
                <c:pt idx="1">
                  <c:v>tevanake</c:v>
                </c:pt>
                <c:pt idx="2">
                  <c:v>elektroniikka</c:v>
                </c:pt>
                <c:pt idx="3">
                  <c:v>painaminen</c:v>
                </c:pt>
                <c:pt idx="4">
                  <c:v>metallinjalostus</c:v>
                </c:pt>
                <c:pt idx="5">
                  <c:v>rakennusaine</c:v>
                </c:pt>
                <c:pt idx="6">
                  <c:v>puu</c:v>
                </c:pt>
                <c:pt idx="7">
                  <c:v>kulkuneuvo</c:v>
                </c:pt>
                <c:pt idx="8">
                  <c:v>metallituote</c:v>
                </c:pt>
                <c:pt idx="9">
                  <c:v>elintarvike</c:v>
                </c:pt>
                <c:pt idx="10">
                  <c:v>kemia</c:v>
                </c:pt>
                <c:pt idx="11">
                  <c:v>paperi ja massa</c:v>
                </c:pt>
                <c:pt idx="12">
                  <c:v>sähkölaite</c:v>
                </c:pt>
                <c:pt idx="13">
                  <c:v>kone ja laite</c:v>
                </c:pt>
              </c:strCache>
            </c:strRef>
          </c:cat>
          <c:val>
            <c:numRef>
              <c:f>liikevaihto!$B$106:$B$119</c:f>
              <c:numCache>
                <c:formatCode>0.0</c:formatCode>
                <c:ptCount val="14"/>
                <c:pt idx="0">
                  <c:v>10.142771525403251</c:v>
                </c:pt>
                <c:pt idx="1">
                  <c:v>0.92581538763464</c:v>
                </c:pt>
                <c:pt idx="2">
                  <c:v>19.454419812353283</c:v>
                </c:pt>
                <c:pt idx="3">
                  <c:v>1.0984164005947934</c:v>
                </c:pt>
                <c:pt idx="4">
                  <c:v>5.4056301563219433</c:v>
                </c:pt>
                <c:pt idx="5">
                  <c:v>2.1527078945977975</c:v>
                </c:pt>
                <c:pt idx="6">
                  <c:v>4.2361578466671199</c:v>
                </c:pt>
                <c:pt idx="7">
                  <c:v>2.3381535744208692</c:v>
                </c:pt>
                <c:pt idx="8">
                  <c:v>5.5771502758844536</c:v>
                </c:pt>
                <c:pt idx="9">
                  <c:v>9.2287251949306714</c:v>
                </c:pt>
                <c:pt idx="10">
                  <c:v>8.9472611580353707</c:v>
                </c:pt>
                <c:pt idx="11">
                  <c:v>13.453745763607406</c:v>
                </c:pt>
                <c:pt idx="12">
                  <c:v>3.5299321422371177</c:v>
                </c:pt>
                <c:pt idx="13">
                  <c:v>13.509259301193362</c:v>
                </c:pt>
              </c:numCache>
            </c:numRef>
          </c:val>
        </c:ser>
        <c:ser>
          <c:idx val="1"/>
          <c:order val="1"/>
          <c:tx>
            <c:strRef>
              <c:f>liikevaihto!$C$105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liikevaihto!$A$106:$A$119</c:f>
              <c:strCache>
                <c:ptCount val="14"/>
                <c:pt idx="0">
                  <c:v>muu teollisuus</c:v>
                </c:pt>
                <c:pt idx="1">
                  <c:v>tevanake</c:v>
                </c:pt>
                <c:pt idx="2">
                  <c:v>elektroniikka</c:v>
                </c:pt>
                <c:pt idx="3">
                  <c:v>painaminen</c:v>
                </c:pt>
                <c:pt idx="4">
                  <c:v>metallinjalostus</c:v>
                </c:pt>
                <c:pt idx="5">
                  <c:v>rakennusaine</c:v>
                </c:pt>
                <c:pt idx="6">
                  <c:v>puu</c:v>
                </c:pt>
                <c:pt idx="7">
                  <c:v>kulkuneuvo</c:v>
                </c:pt>
                <c:pt idx="8">
                  <c:v>metallituote</c:v>
                </c:pt>
                <c:pt idx="9">
                  <c:v>elintarvike</c:v>
                </c:pt>
                <c:pt idx="10">
                  <c:v>kemia</c:v>
                </c:pt>
                <c:pt idx="11">
                  <c:v>paperi ja massa</c:v>
                </c:pt>
                <c:pt idx="12">
                  <c:v>sähkölaite</c:v>
                </c:pt>
                <c:pt idx="13">
                  <c:v>kone ja laite</c:v>
                </c:pt>
              </c:strCache>
            </c:strRef>
          </c:cat>
          <c:val>
            <c:numRef>
              <c:f>liikevaihto!$C$106:$C$119</c:f>
              <c:numCache>
                <c:formatCode>0.0</c:formatCode>
                <c:ptCount val="14"/>
                <c:pt idx="0">
                  <c:v>1.2146611545843691</c:v>
                </c:pt>
                <c:pt idx="1">
                  <c:v>0.2385796545105566</c:v>
                </c:pt>
                <c:pt idx="2">
                  <c:v>0.57346818248929576</c:v>
                </c:pt>
                <c:pt idx="3">
                  <c:v>0.71928244500221461</c:v>
                </c:pt>
                <c:pt idx="4">
                  <c:v>2.2726561346522955</c:v>
                </c:pt>
                <c:pt idx="5">
                  <c:v>2.2870810571386384</c:v>
                </c:pt>
                <c:pt idx="6">
                  <c:v>2.6793739849402036</c:v>
                </c:pt>
                <c:pt idx="7">
                  <c:v>3.3558245976672083</c:v>
                </c:pt>
                <c:pt idx="8">
                  <c:v>5.3434962350509378</c:v>
                </c:pt>
                <c:pt idx="9">
                  <c:v>7.0385944190166834</c:v>
                </c:pt>
                <c:pt idx="10">
                  <c:v>7.2593090211132436</c:v>
                </c:pt>
                <c:pt idx="11">
                  <c:v>10.851011368669717</c:v>
                </c:pt>
                <c:pt idx="12">
                  <c:v>16.167473793001623</c:v>
                </c:pt>
                <c:pt idx="13">
                  <c:v>39.994832422855453</c:v>
                </c:pt>
              </c:numCache>
            </c:numRef>
          </c:val>
        </c:ser>
        <c:axId val="120626560"/>
        <c:axId val="120530048"/>
      </c:barChart>
      <c:catAx>
        <c:axId val="120626560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530048"/>
        <c:crosses val="autoZero"/>
        <c:auto val="1"/>
        <c:lblAlgn val="ctr"/>
        <c:lblOffset val="100"/>
      </c:catAx>
      <c:valAx>
        <c:axId val="120530048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6265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teollisuuden liikevaihto kokoluokittain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liikevaihto!$A$126:$A$132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liikevaihto!$C$126:$C$132</c:f>
              <c:numCache>
                <c:formatCode>#,##0</c:formatCode>
                <c:ptCount val="7"/>
                <c:pt idx="0">
                  <c:v>1023.995</c:v>
                </c:pt>
                <c:pt idx="1">
                  <c:v>138.75399999999999</c:v>
                </c:pt>
                <c:pt idx="2">
                  <c:v>242.905</c:v>
                </c:pt>
                <c:pt idx="3">
                  <c:v>592.66499999999996</c:v>
                </c:pt>
                <c:pt idx="4">
                  <c:v>766.34900000000005</c:v>
                </c:pt>
                <c:pt idx="5">
                  <c:v>547.76599999999996</c:v>
                </c:pt>
                <c:pt idx="6">
                  <c:v>3460.2719999999999</c:v>
                </c:pt>
              </c:numCache>
            </c:numRef>
          </c:val>
        </c:ser>
        <c:axId val="120731136"/>
        <c:axId val="120733056"/>
      </c:barChart>
      <c:catAx>
        <c:axId val="120731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733056"/>
        <c:crosses val="autoZero"/>
        <c:auto val="1"/>
        <c:lblAlgn val="ctr"/>
        <c:lblOffset val="100"/>
      </c:catAx>
      <c:valAx>
        <c:axId val="120733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7311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yritystoimipaikat kokoluokittain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0"/>
                </a:pPr>
                <a:endParaRPr lang="fi-FI"/>
              </a:p>
            </c:txPr>
            <c:dLblPos val="outEnd"/>
            <c:showVal val="1"/>
          </c:dLbls>
          <c:cat>
            <c:strRef>
              <c:f>toimipaikat!$A$62:$A$68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toimipaikat!$B$62:$B$68</c:f>
              <c:numCache>
                <c:formatCode>#,##0</c:formatCode>
                <c:ptCount val="7"/>
                <c:pt idx="0">
                  <c:v>12349</c:v>
                </c:pt>
                <c:pt idx="1">
                  <c:v>1002</c:v>
                </c:pt>
                <c:pt idx="2">
                  <c:v>456</c:v>
                </c:pt>
                <c:pt idx="3">
                  <c:v>276</c:v>
                </c:pt>
                <c:pt idx="4">
                  <c:v>76</c:v>
                </c:pt>
                <c:pt idx="5">
                  <c:v>27</c:v>
                </c:pt>
                <c:pt idx="6">
                  <c:v>21</c:v>
                </c:pt>
              </c:numCache>
            </c:numRef>
          </c:val>
        </c:ser>
        <c:gapWidth val="100"/>
        <c:axId val="106306176"/>
        <c:axId val="106304640"/>
      </c:barChart>
      <c:valAx>
        <c:axId val="1063046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306176"/>
        <c:crosses val="autoZero"/>
        <c:crossBetween val="between"/>
      </c:valAx>
      <c:catAx>
        <c:axId val="10630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30464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Teollisuuden</a:t>
            </a:r>
            <a:r>
              <a:rPr lang="fi-FI" baseline="0"/>
              <a:t> liikevaihdon kokoluokkarakenne (%)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liikevaihto!$F$125</c:f>
              <c:strCache>
                <c:ptCount val="1"/>
                <c:pt idx="0">
                  <c:v>Pohjanmaa</c:v>
                </c:pt>
              </c:strCache>
            </c:strRef>
          </c:tx>
          <c:dLbls>
            <c:showVal val="1"/>
          </c:dLbls>
          <c:cat>
            <c:strRef>
              <c:f>liikevaihto!$A$126:$A$132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liikevaihto!$F$126:$F$132</c:f>
              <c:numCache>
                <c:formatCode>0.0</c:formatCode>
                <c:ptCount val="7"/>
                <c:pt idx="0">
                  <c:v>15.118780451793887</c:v>
                </c:pt>
                <c:pt idx="1">
                  <c:v>2.0486342831832274</c:v>
                </c:pt>
                <c:pt idx="2">
                  <c:v>3.5863723608445297</c:v>
                </c:pt>
                <c:pt idx="3">
                  <c:v>8.7504060239184991</c:v>
                </c:pt>
                <c:pt idx="4">
                  <c:v>11.31476450612727</c:v>
                </c:pt>
                <c:pt idx="5">
                  <c:v>8.0874944633102004</c:v>
                </c:pt>
                <c:pt idx="6">
                  <c:v>51.089207146020961</c:v>
                </c:pt>
              </c:numCache>
            </c:numRef>
          </c:val>
        </c:ser>
        <c:ser>
          <c:idx val="0"/>
          <c:order val="1"/>
          <c:tx>
            <c:strRef>
              <c:f>liikevaihto!$E$125</c:f>
              <c:strCache>
                <c:ptCount val="1"/>
                <c:pt idx="0">
                  <c:v>koko maa</c:v>
                </c:pt>
              </c:strCache>
            </c:strRef>
          </c:tx>
          <c:dLbls>
            <c:showVal val="1"/>
          </c:dLbls>
          <c:cat>
            <c:strRef>
              <c:f>liikevaihto!$A$126:$A$132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liikevaihto!$E$126:$E$132</c:f>
              <c:numCache>
                <c:formatCode>0.0</c:formatCode>
                <c:ptCount val="7"/>
                <c:pt idx="0">
                  <c:v>7.4332570971369911</c:v>
                </c:pt>
                <c:pt idx="1">
                  <c:v>2.170131262124197</c:v>
                </c:pt>
                <c:pt idx="2">
                  <c:v>4.1586580919816134</c:v>
                </c:pt>
                <c:pt idx="3">
                  <c:v>10.11112067208623</c:v>
                </c:pt>
                <c:pt idx="4">
                  <c:v>9.0995780590717299</c:v>
                </c:pt>
                <c:pt idx="5">
                  <c:v>16.808714325611589</c:v>
                </c:pt>
                <c:pt idx="6">
                  <c:v>50.218686925869733</c:v>
                </c:pt>
              </c:numCache>
            </c:numRef>
          </c:val>
        </c:ser>
        <c:axId val="115626752"/>
        <c:axId val="115628672"/>
      </c:barChart>
      <c:catAx>
        <c:axId val="11562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5628672"/>
        <c:crosses val="autoZero"/>
        <c:auto val="1"/>
        <c:lblAlgn val="ctr"/>
        <c:lblOffset val="100"/>
      </c:catAx>
      <c:valAx>
        <c:axId val="115628672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56267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%-osuudet koko maan yritysliikevaihdosta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dPt>
            <c:idx val="1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liikevaihto!$A$165:$A$183</c:f>
              <c:strCache>
                <c:ptCount val="19"/>
                <c:pt idx="0">
                  <c:v>Ahvenanmaa</c:v>
                </c:pt>
                <c:pt idx="1">
                  <c:v>Kainuu</c:v>
                </c:pt>
                <c:pt idx="2">
                  <c:v>Keski-Pohjanmaa</c:v>
                </c:pt>
                <c:pt idx="3">
                  <c:v>Etelä-Savo</c:v>
                </c:pt>
                <c:pt idx="4">
                  <c:v>Pohjois-Karjala</c:v>
                </c:pt>
                <c:pt idx="5">
                  <c:v>Etelä-Karjala</c:v>
                </c:pt>
                <c:pt idx="6">
                  <c:v>Kanta-Häme</c:v>
                </c:pt>
                <c:pt idx="7">
                  <c:v>Kymenlaakso</c:v>
                </c:pt>
                <c:pt idx="8">
                  <c:v>Etelä-Pohjanmaa</c:v>
                </c:pt>
                <c:pt idx="9">
                  <c:v>Lappi</c:v>
                </c:pt>
                <c:pt idx="10">
                  <c:v>Päijät-Häme</c:v>
                </c:pt>
                <c:pt idx="11">
                  <c:v>Pohjois-Savo</c:v>
                </c:pt>
                <c:pt idx="12">
                  <c:v>Keski-Suomi</c:v>
                </c:pt>
                <c:pt idx="13">
                  <c:v>Pohjanmaa</c:v>
                </c:pt>
                <c:pt idx="14">
                  <c:v>Satakunta</c:v>
                </c:pt>
                <c:pt idx="15">
                  <c:v>Pohjois-Pohjanmaa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liikevaihto!$B$165:$B$183</c:f>
              <c:numCache>
                <c:formatCode>0.0</c:formatCode>
                <c:ptCount val="19"/>
                <c:pt idx="0">
                  <c:v>0.54232658126968569</c:v>
                </c:pt>
                <c:pt idx="1">
                  <c:v>0.65969320030558132</c:v>
                </c:pt>
                <c:pt idx="2">
                  <c:v>0.96484417631337827</c:v>
                </c:pt>
                <c:pt idx="3">
                  <c:v>1.3047766133760403</c:v>
                </c:pt>
                <c:pt idx="4">
                  <c:v>1.7036893120103147</c:v>
                </c:pt>
                <c:pt idx="5">
                  <c:v>1.9825709448912825</c:v>
                </c:pt>
                <c:pt idx="6">
                  <c:v>2.1282025771377375</c:v>
                </c:pt>
                <c:pt idx="7">
                  <c:v>2.3590556417083119</c:v>
                </c:pt>
                <c:pt idx="8">
                  <c:v>2.4139295893686086</c:v>
                </c:pt>
                <c:pt idx="9">
                  <c:v>2.5344032913454972</c:v>
                </c:pt>
                <c:pt idx="10">
                  <c:v>2.5612183155965815</c:v>
                </c:pt>
                <c:pt idx="11">
                  <c:v>2.6059019855178769</c:v>
                </c:pt>
                <c:pt idx="12">
                  <c:v>3.040105532191379</c:v>
                </c:pt>
                <c:pt idx="13">
                  <c:v>3.2010908546381627</c:v>
                </c:pt>
                <c:pt idx="14">
                  <c:v>3.6903282462316276</c:v>
                </c:pt>
                <c:pt idx="15">
                  <c:v>5.004403519770154</c:v>
                </c:pt>
                <c:pt idx="16">
                  <c:v>6.5928871099966235</c:v>
                </c:pt>
                <c:pt idx="17">
                  <c:v>7.4248673233452536</c:v>
                </c:pt>
                <c:pt idx="18">
                  <c:v>49.14758770872303</c:v>
                </c:pt>
              </c:numCache>
            </c:numRef>
          </c:val>
        </c:ser>
        <c:axId val="120675712"/>
        <c:axId val="120689792"/>
      </c:barChart>
      <c:catAx>
        <c:axId val="120675712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689792"/>
        <c:crosses val="autoZero"/>
        <c:auto val="1"/>
        <c:lblAlgn val="ctr"/>
        <c:lblOffset val="100"/>
      </c:catAx>
      <c:valAx>
        <c:axId val="120689792"/>
        <c:scaling>
          <c:orientation val="minMax"/>
          <c:max val="50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206757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%-osuudet koko maan teollisuuden liikevaihdosta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dPt>
            <c:idx val="1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liikevaihto!$A$214:$A$232</c:f>
              <c:strCache>
                <c:ptCount val="19"/>
                <c:pt idx="0">
                  <c:v>Ahvenanmaa</c:v>
                </c:pt>
                <c:pt idx="1">
                  <c:v>Kainuu</c:v>
                </c:pt>
                <c:pt idx="2">
                  <c:v>Keski-Pohjanmaa</c:v>
                </c:pt>
                <c:pt idx="3">
                  <c:v>Etelä-Savo</c:v>
                </c:pt>
                <c:pt idx="4">
                  <c:v>Pohjois-Karjala</c:v>
                </c:pt>
                <c:pt idx="5">
                  <c:v>Pohjois-Savo</c:v>
                </c:pt>
                <c:pt idx="6">
                  <c:v>Etelä-Karjala</c:v>
                </c:pt>
                <c:pt idx="7">
                  <c:v>Kanta-Häme</c:v>
                </c:pt>
                <c:pt idx="8">
                  <c:v>Kymenlaakso</c:v>
                </c:pt>
                <c:pt idx="9">
                  <c:v>Päijät-Häme</c:v>
                </c:pt>
                <c:pt idx="10">
                  <c:v>Etelä-Pohjanmaa</c:v>
                </c:pt>
                <c:pt idx="11">
                  <c:v>Keski-Suomi</c:v>
                </c:pt>
                <c:pt idx="12">
                  <c:v>Lappi</c:v>
                </c:pt>
                <c:pt idx="13">
                  <c:v>Pohjanmaa</c:v>
                </c:pt>
                <c:pt idx="14">
                  <c:v>Pohjois-Pohjanmaa</c:v>
                </c:pt>
                <c:pt idx="15">
                  <c:v>Satakunta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liikevaihto!$B$214:$B$232</c:f>
              <c:numCache>
                <c:formatCode>0.0</c:formatCode>
                <c:ptCount val="19"/>
                <c:pt idx="0">
                  <c:v>0.19093242151823253</c:v>
                </c:pt>
                <c:pt idx="1">
                  <c:v>0.32498358279930256</c:v>
                </c:pt>
                <c:pt idx="2">
                  <c:v>1.1728365148736064</c:v>
                </c:pt>
                <c:pt idx="3">
                  <c:v>1.1917272404761365</c:v>
                </c:pt>
                <c:pt idx="4">
                  <c:v>1.920624532958946</c:v>
                </c:pt>
                <c:pt idx="5">
                  <c:v>2.4667142199376526</c:v>
                </c:pt>
                <c:pt idx="6">
                  <c:v>2.5721783172180586</c:v>
                </c:pt>
                <c:pt idx="7">
                  <c:v>2.5914653200788029</c:v>
                </c:pt>
                <c:pt idx="8">
                  <c:v>2.7329483782824968</c:v>
                </c:pt>
                <c:pt idx="9">
                  <c:v>2.8019504389242398</c:v>
                </c:pt>
                <c:pt idx="10">
                  <c:v>2.8217809077391065</c:v>
                </c:pt>
                <c:pt idx="11">
                  <c:v>3.209225334571228</c:v>
                </c:pt>
                <c:pt idx="12">
                  <c:v>3.4046020998920619</c:v>
                </c:pt>
                <c:pt idx="13">
                  <c:v>5.112131367798133</c:v>
                </c:pt>
                <c:pt idx="14">
                  <c:v>5.1863982548704364</c:v>
                </c:pt>
                <c:pt idx="15">
                  <c:v>5.4835344912177417</c:v>
                </c:pt>
                <c:pt idx="16">
                  <c:v>7.1956817101062027</c:v>
                </c:pt>
                <c:pt idx="17">
                  <c:v>8.857817229380375</c:v>
                </c:pt>
                <c:pt idx="18">
                  <c:v>40.739997584595763</c:v>
                </c:pt>
              </c:numCache>
            </c:numRef>
          </c:val>
        </c:ser>
        <c:axId val="119158272"/>
        <c:axId val="119159808"/>
      </c:barChart>
      <c:catAx>
        <c:axId val="119158272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9159808"/>
        <c:crosses val="autoZero"/>
        <c:auto val="1"/>
        <c:lblAlgn val="ctr"/>
        <c:lblOffset val="100"/>
      </c:catAx>
      <c:valAx>
        <c:axId val="119159808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191582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Yritystoimipaikkojen</a:t>
            </a:r>
            <a:r>
              <a:rPr lang="fi-FI" baseline="0"/>
              <a:t> kokoluokkarakenne (%)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toimipaikat!$E$61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fi-FI"/>
              </a:p>
            </c:txPr>
            <c:showVal val="1"/>
          </c:dLbls>
          <c:cat>
            <c:strRef>
              <c:f>toimipaikat!$A$62:$A$68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toimipaikat!$E$62:$E$68</c:f>
              <c:numCache>
                <c:formatCode>0.0</c:formatCode>
                <c:ptCount val="7"/>
                <c:pt idx="0">
                  <c:v>86.921939888787222</c:v>
                </c:pt>
                <c:pt idx="1">
                  <c:v>7.0528612655733092</c:v>
                </c:pt>
                <c:pt idx="2">
                  <c:v>3.2096853663686917</c:v>
                </c:pt>
                <c:pt idx="3">
                  <c:v>1.9427043006968396</c:v>
                </c:pt>
                <c:pt idx="4">
                  <c:v>0.53494756106144858</c:v>
                </c:pt>
                <c:pt idx="5">
                  <c:v>0.1900471598507778</c:v>
                </c:pt>
                <c:pt idx="6">
                  <c:v>0.14781445766171605</c:v>
                </c:pt>
              </c:numCache>
            </c:numRef>
          </c:val>
        </c:ser>
        <c:ser>
          <c:idx val="1"/>
          <c:order val="1"/>
          <c:tx>
            <c:strRef>
              <c:f>toimipaikat!$F$61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fi-FI"/>
              </a:p>
            </c:txPr>
            <c:showVal val="1"/>
          </c:dLbls>
          <c:cat>
            <c:strRef>
              <c:f>toimipaikat!$A$62:$A$68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toimipaikat!$F$62:$F$68</c:f>
              <c:numCache>
                <c:formatCode>0.0</c:formatCode>
                <c:ptCount val="7"/>
                <c:pt idx="0">
                  <c:v>85.926128704024137</c:v>
                </c:pt>
                <c:pt idx="1">
                  <c:v>7.181042007778645</c:v>
                </c:pt>
                <c:pt idx="2">
                  <c:v>3.773882142691122</c:v>
                </c:pt>
                <c:pt idx="3">
                  <c:v>2.1078783308454758</c:v>
                </c:pt>
                <c:pt idx="4">
                  <c:v>0.61955404505002398</c:v>
                </c:pt>
                <c:pt idx="5">
                  <c:v>0.24172679706828784</c:v>
                </c:pt>
                <c:pt idx="6">
                  <c:v>0.1497879725423151</c:v>
                </c:pt>
              </c:numCache>
            </c:numRef>
          </c:val>
        </c:ser>
        <c:axId val="106234240"/>
        <c:axId val="106236160"/>
      </c:barChart>
      <c:catAx>
        <c:axId val="10623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236160"/>
        <c:crosses val="autoZero"/>
        <c:auto val="1"/>
        <c:lblAlgn val="ctr"/>
        <c:lblOffset val="100"/>
      </c:catAx>
      <c:valAx>
        <c:axId val="106236160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2342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yritystoimipaikat päätoimialoittain ja kokoluokittain  2013 </a:t>
            </a:r>
            <a:endParaRPr lang="fi-FI"/>
          </a:p>
        </c:rich>
      </c:tx>
    </c:title>
    <c:plotArea>
      <c:layout>
        <c:manualLayout>
          <c:layoutTarget val="inner"/>
          <c:xMode val="edge"/>
          <c:yMode val="edge"/>
          <c:x val="0.14143656582370573"/>
          <c:y val="0.13660103797405337"/>
          <c:w val="0.8254140911678185"/>
          <c:h val="0.77774376871906115"/>
        </c:manualLayout>
      </c:layout>
      <c:barChart>
        <c:barDir val="bar"/>
        <c:grouping val="stacked"/>
        <c:ser>
          <c:idx val="0"/>
          <c:order val="0"/>
          <c:tx>
            <c:strRef>
              <c:f>toimipaikat!$B$100</c:f>
              <c:strCache>
                <c:ptCount val="1"/>
                <c:pt idx="0">
                  <c:v>...4</c:v>
                </c:pt>
              </c:strCache>
            </c:strRef>
          </c:tx>
          <c:dLbls>
            <c:showVal val="1"/>
          </c:dLbls>
          <c:cat>
            <c:strRef>
              <c:f>toimipaikat!$A$101:$A$106</c:f>
              <c:strCache>
                <c:ptCount val="6"/>
                <c:pt idx="0">
                  <c:v>palvelut</c:v>
                </c:pt>
                <c:pt idx="1">
                  <c:v>maa- ja metsätalous</c:v>
                </c:pt>
                <c:pt idx="2">
                  <c:v>kauppa</c:v>
                </c:pt>
                <c:pt idx="3">
                  <c:v>rakentaminen</c:v>
                </c:pt>
                <c:pt idx="4">
                  <c:v>teollisuus</c:v>
                </c:pt>
                <c:pt idx="5">
                  <c:v>kuljetus ja varastointi</c:v>
                </c:pt>
              </c:strCache>
            </c:strRef>
          </c:cat>
          <c:val>
            <c:numRef>
              <c:f>toimipaikat!$B$101:$B$106</c:f>
              <c:numCache>
                <c:formatCode>#,##0</c:formatCode>
                <c:ptCount val="6"/>
                <c:pt idx="0">
                  <c:v>3963</c:v>
                </c:pt>
                <c:pt idx="1">
                  <c:v>4255</c:v>
                </c:pt>
                <c:pt idx="2">
                  <c:v>1599</c:v>
                </c:pt>
                <c:pt idx="3">
                  <c:v>1110</c:v>
                </c:pt>
                <c:pt idx="4">
                  <c:v>674</c:v>
                </c:pt>
                <c:pt idx="5">
                  <c:v>613</c:v>
                </c:pt>
              </c:numCache>
            </c:numRef>
          </c:val>
        </c:ser>
        <c:ser>
          <c:idx val="1"/>
          <c:order val="1"/>
          <c:tx>
            <c:strRef>
              <c:f>toimipaikat!$C$100</c:f>
              <c:strCache>
                <c:ptCount val="1"/>
                <c:pt idx="0">
                  <c:v>5...9</c:v>
                </c:pt>
              </c:strCache>
            </c:strRef>
          </c:tx>
          <c:dLbls>
            <c:dLbl>
              <c:idx val="1"/>
              <c:layout>
                <c:manualLayout>
                  <c:x val="1.0017207006383859E-16"/>
                  <c:y val="4.3959043423524295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3.7679180077306647E-2"/>
                </c:manualLayout>
              </c:layout>
              <c:showVal val="1"/>
            </c:dLbl>
            <c:showVal val="1"/>
          </c:dLbls>
          <c:cat>
            <c:strRef>
              <c:f>toimipaikat!$A$101:$A$106</c:f>
              <c:strCache>
                <c:ptCount val="6"/>
                <c:pt idx="0">
                  <c:v>palvelut</c:v>
                </c:pt>
                <c:pt idx="1">
                  <c:v>maa- ja metsätalous</c:v>
                </c:pt>
                <c:pt idx="2">
                  <c:v>kauppa</c:v>
                </c:pt>
                <c:pt idx="3">
                  <c:v>rakentaminen</c:v>
                </c:pt>
                <c:pt idx="4">
                  <c:v>teollisuus</c:v>
                </c:pt>
                <c:pt idx="5">
                  <c:v>kuljetus ja varastointi</c:v>
                </c:pt>
              </c:strCache>
            </c:strRef>
          </c:cat>
          <c:val>
            <c:numRef>
              <c:f>toimipaikat!$C$101:$C$106</c:f>
              <c:numCache>
                <c:formatCode>#,##0</c:formatCode>
                <c:ptCount val="6"/>
                <c:pt idx="0">
                  <c:v>305</c:v>
                </c:pt>
                <c:pt idx="1">
                  <c:v>95</c:v>
                </c:pt>
                <c:pt idx="2">
                  <c:v>259</c:v>
                </c:pt>
                <c:pt idx="3">
                  <c:v>130</c:v>
                </c:pt>
                <c:pt idx="4">
                  <c:v>113</c:v>
                </c:pt>
                <c:pt idx="5">
                  <c:v>89</c:v>
                </c:pt>
              </c:numCache>
            </c:numRef>
          </c:val>
        </c:ser>
        <c:ser>
          <c:idx val="2"/>
          <c:order val="2"/>
          <c:tx>
            <c:strRef>
              <c:f>toimipaikat!$D$100</c:f>
              <c:strCache>
                <c:ptCount val="1"/>
                <c:pt idx="0">
                  <c:v>10...19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3.767918007730664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8145618987669545E-2"/>
                </c:manualLayout>
              </c:layout>
              <c:showVal val="1"/>
            </c:dLbl>
            <c:dLbl>
              <c:idx val="2"/>
              <c:layout>
                <c:manualLayout>
                  <c:x val="-1.3659985535473579E-3"/>
                  <c:y val="3.7679180077306647E-2"/>
                </c:manualLayout>
              </c:layout>
              <c:showVal val="1"/>
            </c:dLbl>
            <c:dLbl>
              <c:idx val="3"/>
              <c:layout>
                <c:manualLayout>
                  <c:x val="-1.3659985535473579E-3"/>
                  <c:y val="4.6052331205597034E-2"/>
                </c:manualLayout>
              </c:layout>
              <c:showVal val="1"/>
            </c:dLbl>
            <c:dLbl>
              <c:idx val="4"/>
              <c:layout>
                <c:manualLayout>
                  <c:x val="-1.3659985535473579E-3"/>
                  <c:y val="5.2332194551814822E-2"/>
                </c:manualLayout>
              </c:layout>
              <c:showVal val="1"/>
            </c:dLbl>
            <c:dLbl>
              <c:idx val="5"/>
              <c:layout>
                <c:manualLayout>
                  <c:x val="-1.3659985535473579E-3"/>
                  <c:y val="-4.1865755641451778E-2"/>
                </c:manualLayout>
              </c:layout>
              <c:showVal val="1"/>
            </c:dLbl>
            <c:showVal val="1"/>
          </c:dLbls>
          <c:cat>
            <c:strRef>
              <c:f>toimipaikat!$A$101:$A$106</c:f>
              <c:strCache>
                <c:ptCount val="6"/>
                <c:pt idx="0">
                  <c:v>palvelut</c:v>
                </c:pt>
                <c:pt idx="1">
                  <c:v>maa- ja metsätalous</c:v>
                </c:pt>
                <c:pt idx="2">
                  <c:v>kauppa</c:v>
                </c:pt>
                <c:pt idx="3">
                  <c:v>rakentaminen</c:v>
                </c:pt>
                <c:pt idx="4">
                  <c:v>teollisuus</c:v>
                </c:pt>
                <c:pt idx="5">
                  <c:v>kuljetus ja varastointi</c:v>
                </c:pt>
              </c:strCache>
            </c:strRef>
          </c:cat>
          <c:val>
            <c:numRef>
              <c:f>toimipaikat!$D$101:$D$106</c:f>
              <c:numCache>
                <c:formatCode>#,##0</c:formatCode>
                <c:ptCount val="6"/>
                <c:pt idx="0">
                  <c:v>118</c:v>
                </c:pt>
                <c:pt idx="1">
                  <c:v>30</c:v>
                </c:pt>
                <c:pt idx="2">
                  <c:v>102</c:v>
                </c:pt>
                <c:pt idx="3">
                  <c:v>73</c:v>
                </c:pt>
                <c:pt idx="4">
                  <c:v>86</c:v>
                </c:pt>
                <c:pt idx="5">
                  <c:v>41</c:v>
                </c:pt>
              </c:numCache>
            </c:numRef>
          </c:val>
        </c:ser>
        <c:ser>
          <c:idx val="3"/>
          <c:order val="3"/>
          <c:tx>
            <c:strRef>
              <c:f>toimipaikat!$E$100</c:f>
              <c:strCache>
                <c:ptCount val="1"/>
                <c:pt idx="0">
                  <c:v>20...49</c:v>
                </c:pt>
              </c:strCache>
            </c:strRef>
          </c:tx>
          <c:dLbls>
            <c:dLbl>
              <c:idx val="0"/>
              <c:layout>
                <c:manualLayout>
                  <c:x val="1.3659985535472595E-3"/>
                  <c:y val="-4.1865755641451778E-2"/>
                </c:manualLayout>
              </c:layout>
              <c:showVal val="1"/>
            </c:dLbl>
            <c:dLbl>
              <c:idx val="1"/>
              <c:layout>
                <c:manualLayout>
                  <c:x val="-2.7319971070947214E-3"/>
                  <c:y val="-6.2792040429793319E-3"/>
                </c:manualLayout>
              </c:layout>
              <c:showVal val="1"/>
            </c:dLbl>
            <c:dLbl>
              <c:idx val="2"/>
              <c:layout>
                <c:manualLayout>
                  <c:x val="-1.3659985535473579E-3"/>
                  <c:y val="-4.6052166379787346E-2"/>
                </c:manualLayout>
              </c:layout>
              <c:showVal val="1"/>
            </c:dLbl>
            <c:dLbl>
              <c:idx val="3"/>
              <c:layout>
                <c:manualLayout>
                  <c:x val="1.3659985535473082E-3"/>
                  <c:y val="-3.9772467859379157E-2"/>
                </c:manualLayout>
              </c:layout>
              <c:showVal val="1"/>
            </c:dLbl>
            <c:dLbl>
              <c:idx val="4"/>
              <c:layout>
                <c:manualLayout>
                  <c:x val="-2.7319971070947214E-3"/>
                  <c:y val="-4.3959043423524365E-2"/>
                </c:manualLayout>
              </c:layout>
              <c:showVal val="1"/>
            </c:dLbl>
            <c:dLbl>
              <c:idx val="5"/>
              <c:layout>
                <c:manualLayout>
                  <c:x val="8.19599132128415E-3"/>
                  <c:y val="3.7679344903116266E-2"/>
                </c:manualLayout>
              </c:layout>
              <c:showVal val="1"/>
            </c:dLbl>
            <c:showVal val="1"/>
          </c:dLbls>
          <c:cat>
            <c:strRef>
              <c:f>toimipaikat!$A$101:$A$106</c:f>
              <c:strCache>
                <c:ptCount val="6"/>
                <c:pt idx="0">
                  <c:v>palvelut</c:v>
                </c:pt>
                <c:pt idx="1">
                  <c:v>maa- ja metsätalous</c:v>
                </c:pt>
                <c:pt idx="2">
                  <c:v>kauppa</c:v>
                </c:pt>
                <c:pt idx="3">
                  <c:v>rakentaminen</c:v>
                </c:pt>
                <c:pt idx="4">
                  <c:v>teollisuus</c:v>
                </c:pt>
                <c:pt idx="5">
                  <c:v>kuljetus ja varastointi</c:v>
                </c:pt>
              </c:strCache>
            </c:strRef>
          </c:cat>
          <c:val>
            <c:numRef>
              <c:f>toimipaikat!$E$101:$E$106</c:f>
              <c:numCache>
                <c:formatCode>#,##0</c:formatCode>
                <c:ptCount val="6"/>
                <c:pt idx="0">
                  <c:v>83</c:v>
                </c:pt>
                <c:pt idx="1">
                  <c:v>7</c:v>
                </c:pt>
                <c:pt idx="2">
                  <c:v>38</c:v>
                </c:pt>
                <c:pt idx="3">
                  <c:v>37</c:v>
                </c:pt>
                <c:pt idx="4">
                  <c:v>77</c:v>
                </c:pt>
                <c:pt idx="5">
                  <c:v>23</c:v>
                </c:pt>
              </c:numCache>
            </c:numRef>
          </c:val>
        </c:ser>
        <c:ser>
          <c:idx val="4"/>
          <c:order val="4"/>
          <c:tx>
            <c:strRef>
              <c:f>toimipaikat!$F$100</c:f>
              <c:strCache>
                <c:ptCount val="1"/>
                <c:pt idx="0">
                  <c:v>50…</c:v>
                </c:pt>
              </c:strCache>
            </c:strRef>
          </c:tx>
          <c:dLbls>
            <c:dLbl>
              <c:idx val="0"/>
              <c:layout>
                <c:manualLayout>
                  <c:x val="6.8299927677367917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8.1959913212840546E-3"/>
                  <c:y val="4.1865755641451391E-3"/>
                </c:manualLayout>
              </c:layout>
              <c:showVal val="1"/>
            </c:dLbl>
            <c:dLbl>
              <c:idx val="2"/>
              <c:layout>
                <c:manualLayout>
                  <c:x val="9.5619898748315231E-3"/>
                  <c:y val="-4.1862459125259583E-3"/>
                </c:manualLayout>
              </c:layout>
              <c:showVal val="1"/>
            </c:dLbl>
            <c:dLbl>
              <c:idx val="3"/>
              <c:layout>
                <c:manualLayout>
                  <c:x val="5.4639942141894325E-3"/>
                  <c:y val="-4.1864107383355661E-3"/>
                </c:manualLayout>
              </c:layout>
              <c:showVal val="1"/>
            </c:dLbl>
            <c:dLbl>
              <c:idx val="5"/>
              <c:layout>
                <c:manualLayout>
                  <c:x val="2.7319971070947201E-2"/>
                  <c:y val="1.046660373617256E-2"/>
                </c:manualLayout>
              </c:layout>
              <c:showVal val="1"/>
            </c:dLbl>
            <c:showVal val="1"/>
          </c:dLbls>
          <c:cat>
            <c:strRef>
              <c:f>toimipaikat!$A$101:$A$106</c:f>
              <c:strCache>
                <c:ptCount val="6"/>
                <c:pt idx="0">
                  <c:v>palvelut</c:v>
                </c:pt>
                <c:pt idx="1">
                  <c:v>maa- ja metsätalous</c:v>
                </c:pt>
                <c:pt idx="2">
                  <c:v>kauppa</c:v>
                </c:pt>
                <c:pt idx="3">
                  <c:v>rakentaminen</c:v>
                </c:pt>
                <c:pt idx="4">
                  <c:v>teollisuus</c:v>
                </c:pt>
                <c:pt idx="5">
                  <c:v>kuljetus ja varastointi</c:v>
                </c:pt>
              </c:strCache>
            </c:strRef>
          </c:cat>
          <c:val>
            <c:numRef>
              <c:f>toimipaikat!$F$101:$F$106</c:f>
              <c:numCache>
                <c:formatCode>#,##0</c:formatCode>
                <c:ptCount val="6"/>
                <c:pt idx="0">
                  <c:v>28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76</c:v>
                </c:pt>
                <c:pt idx="5">
                  <c:v>5</c:v>
                </c:pt>
              </c:numCache>
            </c:numRef>
          </c:val>
        </c:ser>
        <c:overlap val="100"/>
        <c:axId val="106445824"/>
        <c:axId val="106377984"/>
      </c:barChart>
      <c:catAx>
        <c:axId val="106445824"/>
        <c:scaling>
          <c:orientation val="maxMin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377984"/>
        <c:crosses val="autoZero"/>
        <c:auto val="1"/>
        <c:lblAlgn val="ctr"/>
        <c:lblOffset val="100"/>
      </c:catAx>
      <c:valAx>
        <c:axId val="106377984"/>
        <c:scaling>
          <c:orientation val="minMax"/>
        </c:scaling>
        <c:axPos val="t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44582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teollisuuden toimipaikat toimialoittain vuonna 2013</a:t>
            </a:r>
            <a:endParaRPr lang="fi-FI"/>
          </a:p>
        </c:rich>
      </c:tx>
    </c:title>
    <c:plotArea>
      <c:layout/>
      <c:pieChart>
        <c:varyColors val="1"/>
        <c:ser>
          <c:idx val="0"/>
          <c:order val="0"/>
          <c:dLbls>
            <c:dLbl>
              <c:idx val="9"/>
              <c:layout>
                <c:manualLayout>
                  <c:x val="-2.8652482452368875E-2"/>
                  <c:y val="2.9229974302939915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-1.2279635336729518E-2"/>
                  <c:y val="1.4614987151469958E-2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"/>
                  <c:y val="-2.9229974302939915E-2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1.6372847115639307E-2"/>
                  <c:y val="-2.5054263688234216E-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CatName val="1"/>
            <c:showLeaderLines val="1"/>
          </c:dLbls>
          <c:cat>
            <c:strRef>
              <c:f>toimipaikat!$A$130:$A$143</c:f>
              <c:strCache>
                <c:ptCount val="14"/>
                <c:pt idx="0">
                  <c:v>metallituote</c:v>
                </c:pt>
                <c:pt idx="1">
                  <c:v>kone ja laite</c:v>
                </c:pt>
                <c:pt idx="2">
                  <c:v>elintarvike</c:v>
                </c:pt>
                <c:pt idx="3">
                  <c:v>puu</c:v>
                </c:pt>
                <c:pt idx="4">
                  <c:v>tevanake</c:v>
                </c:pt>
                <c:pt idx="5">
                  <c:v>kulkuneuvo</c:v>
                </c:pt>
                <c:pt idx="6">
                  <c:v>kemia</c:v>
                </c:pt>
                <c:pt idx="7">
                  <c:v>painaminen</c:v>
                </c:pt>
                <c:pt idx="8">
                  <c:v>rakennusaine</c:v>
                </c:pt>
                <c:pt idx="9">
                  <c:v>sähkölaite</c:v>
                </c:pt>
                <c:pt idx="10">
                  <c:v>metallinjalostus</c:v>
                </c:pt>
                <c:pt idx="11">
                  <c:v>elektroniikka</c:v>
                </c:pt>
                <c:pt idx="12">
                  <c:v>paperi ja massa</c:v>
                </c:pt>
                <c:pt idx="13">
                  <c:v>muu teollisuus</c:v>
                </c:pt>
              </c:strCache>
            </c:strRef>
          </c:cat>
          <c:val>
            <c:numRef>
              <c:f>toimipaikat!$B$130:$B$143</c:f>
              <c:numCache>
                <c:formatCode>General</c:formatCode>
                <c:ptCount val="14"/>
                <c:pt idx="0">
                  <c:v>288</c:v>
                </c:pt>
                <c:pt idx="1">
                  <c:v>144</c:v>
                </c:pt>
                <c:pt idx="2">
                  <c:v>115</c:v>
                </c:pt>
                <c:pt idx="3">
                  <c:v>111</c:v>
                </c:pt>
                <c:pt idx="4">
                  <c:v>59</c:v>
                </c:pt>
                <c:pt idx="5">
                  <c:v>49</c:v>
                </c:pt>
                <c:pt idx="6">
                  <c:v>47</c:v>
                </c:pt>
                <c:pt idx="7">
                  <c:v>42</c:v>
                </c:pt>
                <c:pt idx="8">
                  <c:v>36</c:v>
                </c:pt>
                <c:pt idx="9">
                  <c:v>35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61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Teollisuustoimipaikkojen</a:t>
            </a:r>
            <a:r>
              <a:rPr lang="fi-FI" baseline="0"/>
              <a:t> toimialarakenne (%) vuonna 2013</a:t>
            </a:r>
            <a:endParaRPr lang="fi-FI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toimipaikat!$B$145</c:f>
              <c:strCache>
                <c:ptCount val="1"/>
                <c:pt idx="0">
                  <c:v>koko 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toimipaikat!$A$146:$A$159</c:f>
              <c:strCache>
                <c:ptCount val="14"/>
                <c:pt idx="0">
                  <c:v>muu teollisuus</c:v>
                </c:pt>
                <c:pt idx="1">
                  <c:v>paperi ja massa</c:v>
                </c:pt>
                <c:pt idx="2">
                  <c:v>elektroniikka</c:v>
                </c:pt>
                <c:pt idx="3">
                  <c:v>metallinjalostus</c:v>
                </c:pt>
                <c:pt idx="4">
                  <c:v>sähkölaite</c:v>
                </c:pt>
                <c:pt idx="5">
                  <c:v>rakennusaine</c:v>
                </c:pt>
                <c:pt idx="6">
                  <c:v>painaminen</c:v>
                </c:pt>
                <c:pt idx="7">
                  <c:v>kemia</c:v>
                </c:pt>
                <c:pt idx="8">
                  <c:v>kulkuneuvo</c:v>
                </c:pt>
                <c:pt idx="9">
                  <c:v>tevanake</c:v>
                </c:pt>
                <c:pt idx="10">
                  <c:v>puu</c:v>
                </c:pt>
                <c:pt idx="11">
                  <c:v>elintarvike</c:v>
                </c:pt>
                <c:pt idx="12">
                  <c:v>kone ja laite</c:v>
                </c:pt>
                <c:pt idx="13">
                  <c:v>metallituote</c:v>
                </c:pt>
              </c:strCache>
            </c:strRef>
          </c:cat>
          <c:val>
            <c:numRef>
              <c:f>toimipaikat!$B$146:$B$159</c:f>
              <c:numCache>
                <c:formatCode>0.0</c:formatCode>
                <c:ptCount val="14"/>
                <c:pt idx="0">
                  <c:v>9.8694603808098442</c:v>
                </c:pt>
                <c:pt idx="1">
                  <c:v>1.1391036833790638</c:v>
                </c:pt>
                <c:pt idx="2">
                  <c:v>2.6773093872121061</c:v>
                </c:pt>
                <c:pt idx="3">
                  <c:v>0.82730522989939304</c:v>
                </c:pt>
                <c:pt idx="4">
                  <c:v>2.04539785482664</c:v>
                </c:pt>
                <c:pt idx="5">
                  <c:v>4.3485490978631418</c:v>
                </c:pt>
                <c:pt idx="6">
                  <c:v>4.8723704997089881</c:v>
                </c:pt>
                <c:pt idx="7">
                  <c:v>4.8016961835869294</c:v>
                </c:pt>
                <c:pt idx="8">
                  <c:v>2.806186081317037</c:v>
                </c:pt>
                <c:pt idx="9">
                  <c:v>8.4351874948033601</c:v>
                </c:pt>
                <c:pt idx="10">
                  <c:v>9.3373243535378734</c:v>
                </c:pt>
                <c:pt idx="11">
                  <c:v>8.4850752473601059</c:v>
                </c:pt>
                <c:pt idx="12">
                  <c:v>19.477010060696767</c:v>
                </c:pt>
                <c:pt idx="13">
                  <c:v>20.878024444998754</c:v>
                </c:pt>
              </c:numCache>
            </c:numRef>
          </c:val>
        </c:ser>
        <c:ser>
          <c:idx val="1"/>
          <c:order val="1"/>
          <c:tx>
            <c:strRef>
              <c:f>toimipaikat!$C$145</c:f>
              <c:strCache>
                <c:ptCount val="1"/>
                <c:pt idx="0">
                  <c:v>Pohjanmaa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toimipaikat!$A$146:$A$159</c:f>
              <c:strCache>
                <c:ptCount val="14"/>
                <c:pt idx="0">
                  <c:v>muu teollisuus</c:v>
                </c:pt>
                <c:pt idx="1">
                  <c:v>paperi ja massa</c:v>
                </c:pt>
                <c:pt idx="2">
                  <c:v>elektroniikka</c:v>
                </c:pt>
                <c:pt idx="3">
                  <c:v>metallinjalostus</c:v>
                </c:pt>
                <c:pt idx="4">
                  <c:v>sähkölaite</c:v>
                </c:pt>
                <c:pt idx="5">
                  <c:v>rakennusaine</c:v>
                </c:pt>
                <c:pt idx="6">
                  <c:v>painaminen</c:v>
                </c:pt>
                <c:pt idx="7">
                  <c:v>kemia</c:v>
                </c:pt>
                <c:pt idx="8">
                  <c:v>kulkuneuvo</c:v>
                </c:pt>
                <c:pt idx="9">
                  <c:v>tevanake</c:v>
                </c:pt>
                <c:pt idx="10">
                  <c:v>puu</c:v>
                </c:pt>
                <c:pt idx="11">
                  <c:v>elintarvike</c:v>
                </c:pt>
                <c:pt idx="12">
                  <c:v>kone ja laite</c:v>
                </c:pt>
                <c:pt idx="13">
                  <c:v>metallituote</c:v>
                </c:pt>
              </c:strCache>
            </c:strRef>
          </c:cat>
          <c:val>
            <c:numRef>
              <c:f>toimipaikat!$C$146:$C$159</c:f>
              <c:numCache>
                <c:formatCode>0.0</c:formatCode>
                <c:ptCount val="14"/>
                <c:pt idx="0">
                  <c:v>5.9454191033138404</c:v>
                </c:pt>
                <c:pt idx="1">
                  <c:v>1.1695906432748537</c:v>
                </c:pt>
                <c:pt idx="2">
                  <c:v>1.267056530214425</c:v>
                </c:pt>
                <c:pt idx="3">
                  <c:v>1.364522417153996</c:v>
                </c:pt>
                <c:pt idx="4">
                  <c:v>3.4113060428849904</c:v>
                </c:pt>
                <c:pt idx="5">
                  <c:v>3.5087719298245617</c:v>
                </c:pt>
                <c:pt idx="6">
                  <c:v>4.0935672514619883</c:v>
                </c:pt>
                <c:pt idx="7">
                  <c:v>4.5808966861598446</c:v>
                </c:pt>
                <c:pt idx="8">
                  <c:v>4.7758284600389862</c:v>
                </c:pt>
                <c:pt idx="9">
                  <c:v>5.7504873294346979</c:v>
                </c:pt>
                <c:pt idx="10">
                  <c:v>10.818713450292398</c:v>
                </c:pt>
                <c:pt idx="11">
                  <c:v>11.208576998050683</c:v>
                </c:pt>
                <c:pt idx="12">
                  <c:v>14.035087719298247</c:v>
                </c:pt>
                <c:pt idx="13">
                  <c:v>28.070175438596493</c:v>
                </c:pt>
              </c:numCache>
            </c:numRef>
          </c:val>
        </c:ser>
        <c:axId val="106562304"/>
        <c:axId val="106563840"/>
      </c:barChart>
      <c:catAx>
        <c:axId val="106562304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563840"/>
        <c:crosses val="autoZero"/>
        <c:auto val="1"/>
        <c:lblAlgn val="ctr"/>
        <c:lblOffset val="100"/>
      </c:catAx>
      <c:valAx>
        <c:axId val="106563840"/>
        <c:scaling>
          <c:orientation val="minMax"/>
        </c:scaling>
        <c:axPos val="b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5623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teollisuustoimipaikat kokoluokittain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toimipaikat!$A$166:$A$172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toimipaikat!$C$166:$C$172</c:f>
              <c:numCache>
                <c:formatCode>General</c:formatCode>
                <c:ptCount val="7"/>
                <c:pt idx="0">
                  <c:v>674</c:v>
                </c:pt>
                <c:pt idx="1">
                  <c:v>113</c:v>
                </c:pt>
                <c:pt idx="2">
                  <c:v>86</c:v>
                </c:pt>
                <c:pt idx="3">
                  <c:v>77</c:v>
                </c:pt>
                <c:pt idx="4">
                  <c:v>43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</c:ser>
        <c:axId val="106580608"/>
        <c:axId val="106603264"/>
      </c:barChart>
      <c:catAx>
        <c:axId val="10658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603264"/>
        <c:crosses val="autoZero"/>
        <c:auto val="1"/>
        <c:lblAlgn val="ctr"/>
        <c:lblOffset val="100"/>
      </c:catAx>
      <c:valAx>
        <c:axId val="106603264"/>
        <c:scaling>
          <c:orientation val="minMax"/>
          <c:max val="7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65806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Teollisuustoimipaikkojen</a:t>
            </a:r>
            <a:r>
              <a:rPr lang="fi-FI" baseline="0"/>
              <a:t> kokoluokkarakenne (%) vuonna 2013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toimipaikat!$F$165</c:f>
              <c:strCache>
                <c:ptCount val="1"/>
                <c:pt idx="0">
                  <c:v>Pohjanmaa</c:v>
                </c:pt>
              </c:strCache>
            </c:strRef>
          </c:tx>
          <c:dLbls>
            <c:showVal val="1"/>
          </c:dLbls>
          <c:cat>
            <c:strRef>
              <c:f>toimipaikat!$A$166:$A$172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toimipaikat!$F$166:$F$172</c:f>
              <c:numCache>
                <c:formatCode>0.0</c:formatCode>
                <c:ptCount val="7"/>
                <c:pt idx="0">
                  <c:v>65.692007797270961</c:v>
                </c:pt>
                <c:pt idx="1">
                  <c:v>11.01364522417154</c:v>
                </c:pt>
                <c:pt idx="2">
                  <c:v>8.3820662768031191</c:v>
                </c:pt>
                <c:pt idx="3">
                  <c:v>7.5048732943469787</c:v>
                </c:pt>
                <c:pt idx="4">
                  <c:v>4.1910331384015596</c:v>
                </c:pt>
                <c:pt idx="5">
                  <c:v>1.5594541910331385</c:v>
                </c:pt>
                <c:pt idx="6">
                  <c:v>1.6569200779727096</c:v>
                </c:pt>
              </c:numCache>
            </c:numRef>
          </c:val>
        </c:ser>
        <c:ser>
          <c:idx val="0"/>
          <c:order val="1"/>
          <c:tx>
            <c:strRef>
              <c:f>toimipaikat!$E$165</c:f>
              <c:strCache>
                <c:ptCount val="1"/>
                <c:pt idx="0">
                  <c:v>koko maa</c:v>
                </c:pt>
              </c:strCache>
            </c:strRef>
          </c:tx>
          <c:dLbls>
            <c:showVal val="1"/>
          </c:dLbls>
          <c:cat>
            <c:strRef>
              <c:f>toimipaikat!$A$166:$A$172</c:f>
              <c:strCache>
                <c:ptCount val="7"/>
                <c:pt idx="0">
                  <c:v>...4</c:v>
                </c:pt>
                <c:pt idx="1">
                  <c:v>5...9</c:v>
                </c:pt>
                <c:pt idx="2">
                  <c:v>10...19</c:v>
                </c:pt>
                <c:pt idx="3">
                  <c:v>20...49</c:v>
                </c:pt>
                <c:pt idx="4">
                  <c:v>50...99</c:v>
                </c:pt>
                <c:pt idx="5">
                  <c:v>100...199</c:v>
                </c:pt>
                <c:pt idx="6">
                  <c:v>200...</c:v>
                </c:pt>
              </c:strCache>
            </c:strRef>
          </c:cat>
          <c:val>
            <c:numRef>
              <c:f>toimipaikat!$E$166:$E$172</c:f>
              <c:numCache>
                <c:formatCode>0.0</c:formatCode>
                <c:ptCount val="7"/>
                <c:pt idx="0">
                  <c:v>69.605886754801702</c:v>
                </c:pt>
                <c:pt idx="1">
                  <c:v>10.833956930240292</c:v>
                </c:pt>
                <c:pt idx="2">
                  <c:v>8.0111415980710063</c:v>
                </c:pt>
                <c:pt idx="3">
                  <c:v>6.435520079820404</c:v>
                </c:pt>
                <c:pt idx="4">
                  <c:v>2.7770848923256009</c:v>
                </c:pt>
                <c:pt idx="5">
                  <c:v>1.3635985698844268</c:v>
                </c:pt>
                <c:pt idx="6">
                  <c:v>0.97281117485657276</c:v>
                </c:pt>
              </c:numCache>
            </c:numRef>
          </c:val>
        </c:ser>
        <c:axId val="107018112"/>
        <c:axId val="107294720"/>
      </c:barChart>
      <c:catAx>
        <c:axId val="107018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henkilöstön kokoluokka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294720"/>
        <c:crosses val="autoZero"/>
        <c:auto val="1"/>
        <c:lblAlgn val="ctr"/>
        <c:lblOffset val="100"/>
      </c:catAx>
      <c:valAx>
        <c:axId val="107294720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070181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topLeftCell="A214" workbookViewId="0">
      <selection activeCell="A203" sqref="A203:A221"/>
    </sheetView>
  </sheetViews>
  <sheetFormatPr defaultRowHeight="14.4"/>
  <cols>
    <col min="1" max="1" width="38.44140625" customWidth="1"/>
  </cols>
  <sheetData>
    <row r="1" spans="1:6">
      <c r="A1" s="2" t="s">
        <v>0</v>
      </c>
      <c r="B1" s="1"/>
      <c r="C1" s="1"/>
    </row>
    <row r="4" spans="1:6">
      <c r="A4" s="1"/>
      <c r="B4" s="2" t="s">
        <v>1</v>
      </c>
      <c r="C4" s="1"/>
    </row>
    <row r="5" spans="1:6">
      <c r="A5" s="1"/>
      <c r="B5" s="2" t="s">
        <v>2</v>
      </c>
      <c r="C5" s="1"/>
    </row>
    <row r="6" spans="1:6">
      <c r="A6" s="1"/>
      <c r="B6" s="2" t="s">
        <v>3</v>
      </c>
      <c r="C6" s="2" t="s">
        <v>4</v>
      </c>
      <c r="E6" s="2" t="s">
        <v>3</v>
      </c>
      <c r="F6" s="2" t="s">
        <v>4</v>
      </c>
    </row>
    <row r="7" spans="1:6">
      <c r="A7" s="5" t="s">
        <v>25</v>
      </c>
      <c r="B7" s="3">
        <v>70797</v>
      </c>
      <c r="C7" s="3">
        <v>4388</v>
      </c>
      <c r="E7" s="8">
        <f>B7/3872.14</f>
        <v>18.283688089790143</v>
      </c>
      <c r="F7" s="8">
        <f>C7/142.07</f>
        <v>30.886182867600478</v>
      </c>
    </row>
    <row r="8" spans="1:6">
      <c r="A8" s="5" t="s">
        <v>26</v>
      </c>
      <c r="B8" s="3">
        <v>24054</v>
      </c>
      <c r="C8" s="3">
        <v>1026</v>
      </c>
      <c r="E8" s="8">
        <f t="shared" ref="E8:E22" si="0">B8/3872.14</f>
        <v>6.2120687785049098</v>
      </c>
      <c r="F8" s="8">
        <f t="shared" ref="F8:F22" si="1">C8/142.07</f>
        <v>7.2217920743295565</v>
      </c>
    </row>
    <row r="9" spans="1:6">
      <c r="A9" s="5" t="s">
        <v>27</v>
      </c>
      <c r="B9" s="3">
        <v>43746</v>
      </c>
      <c r="C9" s="3">
        <v>1356</v>
      </c>
      <c r="E9" s="8">
        <f t="shared" si="0"/>
        <v>11.29762870144158</v>
      </c>
      <c r="F9" s="8">
        <f t="shared" si="1"/>
        <v>9.5445906947279511</v>
      </c>
    </row>
    <row r="10" spans="1:6">
      <c r="A10" s="5" t="s">
        <v>28</v>
      </c>
      <c r="B10" s="3">
        <v>57286</v>
      </c>
      <c r="C10" s="3">
        <v>2005</v>
      </c>
      <c r="E10" s="8">
        <f t="shared" si="0"/>
        <v>14.79440309492942</v>
      </c>
      <c r="F10" s="8">
        <f t="shared" si="1"/>
        <v>14.112761314844796</v>
      </c>
    </row>
    <row r="11" spans="1:6">
      <c r="A11" s="5" t="s">
        <v>29</v>
      </c>
      <c r="B11" s="3">
        <v>23657</v>
      </c>
      <c r="C11" s="3">
        <v>771</v>
      </c>
      <c r="E11" s="8">
        <f t="shared" si="0"/>
        <v>6.109541493850946</v>
      </c>
      <c r="F11" s="8">
        <f t="shared" si="1"/>
        <v>5.4269022312944326</v>
      </c>
    </row>
    <row r="12" spans="1:6">
      <c r="A12" s="5" t="s">
        <v>30</v>
      </c>
      <c r="B12" s="3">
        <v>14814</v>
      </c>
      <c r="C12" s="3">
        <v>418</v>
      </c>
      <c r="E12" s="8">
        <f t="shared" si="0"/>
        <v>3.8257914228307861</v>
      </c>
      <c r="F12" s="8">
        <f t="shared" si="1"/>
        <v>2.9422115858379674</v>
      </c>
    </row>
    <row r="13" spans="1:6">
      <c r="A13" s="5" t="s">
        <v>31</v>
      </c>
      <c r="B13" s="3">
        <v>10613</v>
      </c>
      <c r="C13" s="3">
        <v>259</v>
      </c>
      <c r="E13" s="8">
        <f t="shared" si="0"/>
        <v>2.7408616423992935</v>
      </c>
      <c r="F13" s="8">
        <f t="shared" si="1"/>
        <v>1.8230449778278315</v>
      </c>
    </row>
    <row r="14" spans="1:6">
      <c r="A14" s="5" t="s">
        <v>32</v>
      </c>
      <c r="B14" s="3">
        <v>8689</v>
      </c>
      <c r="C14" s="3">
        <v>323</v>
      </c>
      <c r="E14" s="8">
        <f t="shared" si="0"/>
        <v>2.2439787817589241</v>
      </c>
      <c r="F14" s="8">
        <f t="shared" si="1"/>
        <v>2.2735271345111565</v>
      </c>
    </row>
    <row r="15" spans="1:6">
      <c r="A15" s="5" t="s">
        <v>33</v>
      </c>
      <c r="B15" s="3">
        <v>24264</v>
      </c>
      <c r="C15" s="3">
        <v>792</v>
      </c>
      <c r="E15" s="8">
        <f t="shared" si="0"/>
        <v>6.2663023547702306</v>
      </c>
      <c r="F15" s="8">
        <f t="shared" si="1"/>
        <v>5.5747166889561486</v>
      </c>
    </row>
    <row r="16" spans="1:6">
      <c r="A16" s="5" t="s">
        <v>34</v>
      </c>
      <c r="B16" s="3">
        <v>36558</v>
      </c>
      <c r="C16" s="3">
        <v>970</v>
      </c>
      <c r="E16" s="8">
        <f t="shared" si="0"/>
        <v>9.4412908624171656</v>
      </c>
      <c r="F16" s="8">
        <f t="shared" si="1"/>
        <v>6.8276201872316467</v>
      </c>
    </row>
    <row r="17" spans="1:6">
      <c r="A17" s="5" t="s">
        <v>35</v>
      </c>
      <c r="B17" s="3">
        <v>15690</v>
      </c>
      <c r="C17" s="3">
        <v>441</v>
      </c>
      <c r="E17" s="8">
        <f t="shared" si="0"/>
        <v>4.0520229123946967</v>
      </c>
      <c r="F17" s="8">
        <f t="shared" si="1"/>
        <v>3.1041036108960371</v>
      </c>
    </row>
    <row r="18" spans="1:6">
      <c r="A18" s="5" t="s">
        <v>36</v>
      </c>
      <c r="B18" s="3">
        <v>20685</v>
      </c>
      <c r="C18" s="3">
        <v>472</v>
      </c>
      <c r="E18" s="8">
        <f t="shared" si="0"/>
        <v>5.3420072621341168</v>
      </c>
      <c r="F18" s="8">
        <f t="shared" si="1"/>
        <v>3.322305905539523</v>
      </c>
    </row>
    <row r="19" spans="1:6">
      <c r="A19" s="5" t="s">
        <v>37</v>
      </c>
      <c r="B19" s="3">
        <v>19773</v>
      </c>
      <c r="C19" s="3">
        <v>596</v>
      </c>
      <c r="E19" s="8">
        <f t="shared" si="0"/>
        <v>5.1064785880675805</v>
      </c>
      <c r="F19" s="8">
        <f t="shared" si="1"/>
        <v>4.195115084113465</v>
      </c>
    </row>
    <row r="20" spans="1:6">
      <c r="A20" s="4" t="s">
        <v>24</v>
      </c>
      <c r="B20">
        <v>16588</v>
      </c>
      <c r="C20">
        <v>390</v>
      </c>
      <c r="E20" s="8">
        <f t="shared" si="0"/>
        <v>4.2839360147102123</v>
      </c>
      <c r="F20" s="8">
        <f t="shared" si="1"/>
        <v>2.7451256422890125</v>
      </c>
    </row>
    <row r="21" spans="1:6">
      <c r="C21" s="1"/>
      <c r="E21" s="8">
        <f t="shared" si="0"/>
        <v>0</v>
      </c>
      <c r="F21" s="8">
        <f t="shared" si="1"/>
        <v>0</v>
      </c>
    </row>
    <row r="22" spans="1:6">
      <c r="B22">
        <v>387214</v>
      </c>
      <c r="C22">
        <v>14207</v>
      </c>
      <c r="E22" s="8">
        <f t="shared" si="0"/>
        <v>100</v>
      </c>
      <c r="F22" s="8">
        <f t="shared" si="1"/>
        <v>100</v>
      </c>
    </row>
    <row r="23" spans="1:6" s="1" customFormat="1"/>
    <row r="24" spans="1:6">
      <c r="B24" s="2" t="s">
        <v>4</v>
      </c>
      <c r="C24" s="1"/>
    </row>
    <row r="25" spans="1:6">
      <c r="A25" t="s">
        <v>25</v>
      </c>
      <c r="B25" s="6">
        <v>4388</v>
      </c>
    </row>
    <row r="26" spans="1:6">
      <c r="A26" t="s">
        <v>28</v>
      </c>
      <c r="B26" s="6">
        <v>2005</v>
      </c>
    </row>
    <row r="27" spans="1:6">
      <c r="A27" t="s">
        <v>27</v>
      </c>
      <c r="B27" s="6">
        <v>1356</v>
      </c>
    </row>
    <row r="28" spans="1:6">
      <c r="A28" t="s">
        <v>26</v>
      </c>
      <c r="B28" s="6">
        <v>1026</v>
      </c>
    </row>
    <row r="29" spans="1:6">
      <c r="A29" s="1" t="s">
        <v>38</v>
      </c>
      <c r="B29" s="6">
        <v>970</v>
      </c>
    </row>
    <row r="30" spans="1:6">
      <c r="A30" t="s">
        <v>33</v>
      </c>
      <c r="B30" s="6">
        <v>792</v>
      </c>
    </row>
    <row r="31" spans="1:6">
      <c r="A31" t="s">
        <v>29</v>
      </c>
      <c r="B31" s="6">
        <v>771</v>
      </c>
    </row>
    <row r="32" spans="1:6">
      <c r="A32" t="s">
        <v>37</v>
      </c>
      <c r="B32" s="6">
        <v>596</v>
      </c>
    </row>
    <row r="33" spans="1:3">
      <c r="A33" t="s">
        <v>36</v>
      </c>
      <c r="B33" s="6">
        <v>472</v>
      </c>
    </row>
    <row r="34" spans="1:3">
      <c r="A34" t="s">
        <v>35</v>
      </c>
      <c r="B34" s="6">
        <v>441</v>
      </c>
    </row>
    <row r="35" spans="1:3">
      <c r="A35" t="s">
        <v>30</v>
      </c>
      <c r="B35" s="6">
        <v>418</v>
      </c>
    </row>
    <row r="36" spans="1:3">
      <c r="A36" t="s">
        <v>32</v>
      </c>
      <c r="B36" s="6">
        <v>323</v>
      </c>
    </row>
    <row r="37" spans="1:3">
      <c r="A37" t="s">
        <v>31</v>
      </c>
      <c r="B37" s="6">
        <v>259</v>
      </c>
    </row>
    <row r="38" spans="1:3">
      <c r="A38" t="s">
        <v>24</v>
      </c>
      <c r="B38" s="7">
        <v>390</v>
      </c>
    </row>
    <row r="39" spans="1:3">
      <c r="B39" s="7"/>
    </row>
    <row r="40" spans="1:3">
      <c r="B40" s="1" t="s">
        <v>39</v>
      </c>
      <c r="C40" s="1" t="s">
        <v>40</v>
      </c>
    </row>
    <row r="41" spans="1:3">
      <c r="A41" s="8" t="s">
        <v>24</v>
      </c>
      <c r="B41" s="8">
        <v>4.2839360147102123</v>
      </c>
      <c r="C41" s="8">
        <v>2.7451256422890125</v>
      </c>
    </row>
    <row r="42" spans="1:3">
      <c r="A42" s="8" t="s">
        <v>31</v>
      </c>
      <c r="B42" s="8">
        <v>2.7408616423992935</v>
      </c>
      <c r="C42" s="8">
        <v>1.8230449778278315</v>
      </c>
    </row>
    <row r="43" spans="1:3">
      <c r="A43" s="8" t="s">
        <v>32</v>
      </c>
      <c r="B43" s="8">
        <v>2.2439787817589241</v>
      </c>
      <c r="C43" s="8">
        <v>2.2735271345111565</v>
      </c>
    </row>
    <row r="44" spans="1:3">
      <c r="A44" s="8" t="s">
        <v>30</v>
      </c>
      <c r="B44" s="8">
        <v>3.8257914228307861</v>
      </c>
      <c r="C44" s="8">
        <v>2.9422115858379674</v>
      </c>
    </row>
    <row r="45" spans="1:3">
      <c r="A45" s="8" t="s">
        <v>35</v>
      </c>
      <c r="B45" s="8">
        <v>4.0520229123946967</v>
      </c>
      <c r="C45" s="8">
        <v>3.1041036108960371</v>
      </c>
    </row>
    <row r="46" spans="1:3">
      <c r="A46" s="8" t="s">
        <v>36</v>
      </c>
      <c r="B46" s="8">
        <v>5.3420072621341168</v>
      </c>
      <c r="C46" s="8">
        <v>3.322305905539523</v>
      </c>
    </row>
    <row r="47" spans="1:3">
      <c r="A47" s="8" t="s">
        <v>37</v>
      </c>
      <c r="B47" s="8">
        <v>5.1064785880675805</v>
      </c>
      <c r="C47" s="8">
        <v>4.195115084113465</v>
      </c>
    </row>
    <row r="48" spans="1:3">
      <c r="A48" s="8" t="s">
        <v>29</v>
      </c>
      <c r="B48" s="8">
        <v>6.109541493850946</v>
      </c>
      <c r="C48" s="8">
        <v>5.4269022312944326</v>
      </c>
    </row>
    <row r="49" spans="1:6">
      <c r="A49" s="8" t="s">
        <v>33</v>
      </c>
      <c r="B49" s="8">
        <v>6.2663023547702306</v>
      </c>
      <c r="C49" s="8">
        <v>5.5747166889561486</v>
      </c>
    </row>
    <row r="50" spans="1:6">
      <c r="A50" s="1" t="s">
        <v>38</v>
      </c>
      <c r="B50" s="8">
        <v>9.4412908624171656</v>
      </c>
      <c r="C50" s="8">
        <v>6.8276201872316467</v>
      </c>
    </row>
    <row r="51" spans="1:6">
      <c r="A51" s="8" t="s">
        <v>26</v>
      </c>
      <c r="B51" s="8">
        <v>6.2120687785049098</v>
      </c>
      <c r="C51" s="8">
        <v>7.2217920743295565</v>
      </c>
    </row>
    <row r="52" spans="1:6">
      <c r="A52" s="8" t="s">
        <v>27</v>
      </c>
      <c r="B52" s="8">
        <v>11.29762870144158</v>
      </c>
      <c r="C52" s="8">
        <v>9.5445906947279511</v>
      </c>
    </row>
    <row r="53" spans="1:6">
      <c r="A53" s="8" t="s">
        <v>28</v>
      </c>
      <c r="B53" s="8">
        <v>14.79440309492942</v>
      </c>
      <c r="C53" s="8">
        <v>14.112761314844796</v>
      </c>
    </row>
    <row r="54" spans="1:6">
      <c r="A54" s="8" t="s">
        <v>25</v>
      </c>
      <c r="B54" s="8">
        <v>18.283688089790143</v>
      </c>
      <c r="C54" s="8">
        <v>30.886182867600478</v>
      </c>
    </row>
    <row r="57" spans="1:6">
      <c r="A57" s="1"/>
      <c r="B57" s="2" t="s">
        <v>41</v>
      </c>
    </row>
    <row r="58" spans="1:6">
      <c r="A58" s="1"/>
      <c r="B58" s="2" t="s">
        <v>4</v>
      </c>
    </row>
    <row r="59" spans="1:6">
      <c r="A59" s="1"/>
      <c r="B59" s="2" t="s">
        <v>1</v>
      </c>
    </row>
    <row r="60" spans="1:6">
      <c r="A60" s="1"/>
      <c r="B60" s="2" t="s">
        <v>2</v>
      </c>
    </row>
    <row r="61" spans="1:6">
      <c r="B61" s="4" t="s">
        <v>40</v>
      </c>
      <c r="C61" s="1" t="s">
        <v>39</v>
      </c>
      <c r="E61" s="4" t="s">
        <v>40</v>
      </c>
      <c r="F61" s="1" t="s">
        <v>39</v>
      </c>
    </row>
    <row r="62" spans="1:6">
      <c r="A62" s="2" t="s">
        <v>43</v>
      </c>
      <c r="B62" s="6">
        <v>12349</v>
      </c>
      <c r="C62" s="6">
        <v>332718</v>
      </c>
      <c r="E62" s="8">
        <f>B62/142.07</f>
        <v>86.921939888787222</v>
      </c>
      <c r="F62" s="8">
        <f>C62/3872.14</f>
        <v>85.926128704024137</v>
      </c>
    </row>
    <row r="63" spans="1:6">
      <c r="A63" s="2" t="s">
        <v>44</v>
      </c>
      <c r="B63" s="6">
        <v>1002</v>
      </c>
      <c r="C63" s="6">
        <v>27806</v>
      </c>
      <c r="E63" s="8">
        <f t="shared" ref="E63:E70" si="2">B63/142.07</f>
        <v>7.0528612655733092</v>
      </c>
      <c r="F63" s="8">
        <f t="shared" ref="F63:F70" si="3">C63/3872.14</f>
        <v>7.181042007778645</v>
      </c>
    </row>
    <row r="64" spans="1:6">
      <c r="A64" s="2" t="s">
        <v>45</v>
      </c>
      <c r="B64" s="6">
        <v>456</v>
      </c>
      <c r="C64" s="6">
        <v>14613</v>
      </c>
      <c r="E64" s="8">
        <f t="shared" si="2"/>
        <v>3.2096853663686917</v>
      </c>
      <c r="F64" s="8">
        <f t="shared" si="3"/>
        <v>3.773882142691122</v>
      </c>
    </row>
    <row r="65" spans="1:11">
      <c r="A65" s="2" t="s">
        <v>46</v>
      </c>
      <c r="B65" s="6">
        <v>276</v>
      </c>
      <c r="C65" s="6">
        <v>8162</v>
      </c>
      <c r="E65" s="8">
        <f t="shared" si="2"/>
        <v>1.9427043006968396</v>
      </c>
      <c r="F65" s="8">
        <f t="shared" si="3"/>
        <v>2.1078783308454758</v>
      </c>
    </row>
    <row r="66" spans="1:11">
      <c r="A66" s="2" t="s">
        <v>47</v>
      </c>
      <c r="B66" s="6">
        <v>76</v>
      </c>
      <c r="C66" s="6">
        <v>2399</v>
      </c>
      <c r="E66" s="8">
        <f t="shared" si="2"/>
        <v>0.53494756106144858</v>
      </c>
      <c r="F66" s="8">
        <f t="shared" si="3"/>
        <v>0.61955404505002398</v>
      </c>
    </row>
    <row r="67" spans="1:11">
      <c r="A67" s="2" t="s">
        <v>48</v>
      </c>
      <c r="B67" s="6">
        <v>27</v>
      </c>
      <c r="C67" s="6">
        <v>936</v>
      </c>
      <c r="E67" s="8">
        <f t="shared" si="2"/>
        <v>0.1900471598507778</v>
      </c>
      <c r="F67" s="8">
        <f t="shared" si="3"/>
        <v>0.24172679706828784</v>
      </c>
    </row>
    <row r="68" spans="1:11">
      <c r="A68" s="2" t="s">
        <v>49</v>
      </c>
      <c r="B68" s="6">
        <v>21</v>
      </c>
      <c r="C68" s="6">
        <v>580</v>
      </c>
      <c r="E68" s="8">
        <f t="shared" si="2"/>
        <v>0.14781445766171605</v>
      </c>
      <c r="F68" s="8">
        <f t="shared" si="3"/>
        <v>0.1497879725423151</v>
      </c>
    </row>
    <row r="69" spans="1:11">
      <c r="C69" s="7"/>
      <c r="E69" s="8"/>
      <c r="F69" s="8"/>
    </row>
    <row r="70" spans="1:11">
      <c r="A70" s="2" t="s">
        <v>42</v>
      </c>
      <c r="B70" s="3">
        <v>14207</v>
      </c>
      <c r="C70" s="6">
        <v>387214</v>
      </c>
      <c r="E70" s="8">
        <f t="shared" si="2"/>
        <v>100</v>
      </c>
      <c r="F70" s="8">
        <f t="shared" si="3"/>
        <v>100</v>
      </c>
    </row>
    <row r="74" spans="1:11">
      <c r="A74" s="1"/>
      <c r="B74" s="2" t="s">
        <v>4</v>
      </c>
      <c r="C74" s="1"/>
      <c r="D74" s="1"/>
      <c r="E74" s="1"/>
      <c r="F74" s="1"/>
      <c r="G74" s="1"/>
      <c r="H74" s="1"/>
      <c r="I74" s="1"/>
    </row>
    <row r="75" spans="1:11">
      <c r="A75" s="1"/>
      <c r="B75" s="2" t="s">
        <v>1</v>
      </c>
      <c r="C75" s="1"/>
      <c r="D75" s="1"/>
      <c r="E75" s="1"/>
      <c r="F75" s="1"/>
      <c r="G75" s="1"/>
      <c r="H75" s="1"/>
      <c r="I75" s="1"/>
    </row>
    <row r="76" spans="1:11">
      <c r="A76" s="1"/>
      <c r="B76" s="2" t="s">
        <v>2</v>
      </c>
      <c r="C76" s="1"/>
      <c r="D76" s="1"/>
      <c r="E76" s="1"/>
      <c r="F76" s="1"/>
      <c r="G76" s="1"/>
      <c r="H76" s="1"/>
      <c r="I76" s="1"/>
    </row>
    <row r="77" spans="1:11">
      <c r="A77" s="1"/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48</v>
      </c>
      <c r="H77" s="2" t="s">
        <v>49</v>
      </c>
      <c r="K77" s="2" t="s">
        <v>42</v>
      </c>
    </row>
    <row r="78" spans="1:11">
      <c r="A78" s="2" t="s">
        <v>41</v>
      </c>
      <c r="B78" s="3">
        <v>12349</v>
      </c>
      <c r="C78" s="3">
        <v>1002</v>
      </c>
      <c r="D78" s="3">
        <v>456</v>
      </c>
      <c r="E78" s="3">
        <v>276</v>
      </c>
      <c r="F78" s="3">
        <v>76</v>
      </c>
      <c r="G78" s="3">
        <v>27</v>
      </c>
      <c r="H78" s="3">
        <v>21</v>
      </c>
      <c r="K78" s="3">
        <v>14207</v>
      </c>
    </row>
    <row r="79" spans="1:11">
      <c r="A79" s="2" t="s">
        <v>5</v>
      </c>
      <c r="B79" s="3">
        <v>4255</v>
      </c>
      <c r="C79" s="3">
        <v>95</v>
      </c>
      <c r="D79" s="3">
        <v>30</v>
      </c>
      <c r="E79" s="3">
        <v>7</v>
      </c>
      <c r="F79" s="3">
        <v>1</v>
      </c>
      <c r="G79" s="9" t="s">
        <v>50</v>
      </c>
      <c r="H79" s="9" t="s">
        <v>50</v>
      </c>
      <c r="K79" s="3">
        <v>4388</v>
      </c>
    </row>
    <row r="80" spans="1:11">
      <c r="A80" s="2" t="s">
        <v>6</v>
      </c>
      <c r="B80" s="3">
        <v>13</v>
      </c>
      <c r="C80" s="9" t="s">
        <v>50</v>
      </c>
      <c r="D80" s="3">
        <v>1</v>
      </c>
      <c r="E80" s="3">
        <v>1</v>
      </c>
      <c r="F80" s="9" t="s">
        <v>50</v>
      </c>
      <c r="G80" s="9" t="s">
        <v>50</v>
      </c>
      <c r="H80" s="9" t="s">
        <v>50</v>
      </c>
      <c r="K80" s="3">
        <v>15</v>
      </c>
    </row>
    <row r="81" spans="1:11">
      <c r="A81" s="2" t="s">
        <v>7</v>
      </c>
      <c r="B81" s="3">
        <v>674</v>
      </c>
      <c r="C81" s="3">
        <v>113</v>
      </c>
      <c r="D81" s="3">
        <v>86</v>
      </c>
      <c r="E81" s="3">
        <v>77</v>
      </c>
      <c r="F81" s="3">
        <v>43</v>
      </c>
      <c r="G81" s="3">
        <v>16</v>
      </c>
      <c r="H81" s="3">
        <v>17</v>
      </c>
      <c r="K81" s="3">
        <v>1026</v>
      </c>
    </row>
    <row r="82" spans="1:11">
      <c r="A82" s="2" t="s">
        <v>8</v>
      </c>
      <c r="B82" s="3">
        <v>64</v>
      </c>
      <c r="C82" s="3">
        <v>4</v>
      </c>
      <c r="D82" s="3">
        <v>1</v>
      </c>
      <c r="E82" s="3">
        <v>7</v>
      </c>
      <c r="F82" s="3">
        <v>1</v>
      </c>
      <c r="G82" s="9" t="s">
        <v>50</v>
      </c>
      <c r="H82" s="9" t="s">
        <v>50</v>
      </c>
      <c r="K82" s="3">
        <v>77</v>
      </c>
    </row>
    <row r="83" spans="1:11">
      <c r="A83" s="2" t="s">
        <v>9</v>
      </c>
      <c r="B83" s="3">
        <v>55</v>
      </c>
      <c r="C83" s="3">
        <v>6</v>
      </c>
      <c r="D83" s="3">
        <v>4</v>
      </c>
      <c r="E83" s="3">
        <v>3</v>
      </c>
      <c r="F83" s="9" t="s">
        <v>50</v>
      </c>
      <c r="G83" s="9" t="s">
        <v>50</v>
      </c>
      <c r="H83" s="9" t="s">
        <v>50</v>
      </c>
      <c r="K83" s="3">
        <v>68</v>
      </c>
    </row>
    <row r="84" spans="1:11">
      <c r="A84" s="2" t="s">
        <v>10</v>
      </c>
      <c r="B84" s="3">
        <v>1110</v>
      </c>
      <c r="C84" s="3">
        <v>130</v>
      </c>
      <c r="D84" s="3">
        <v>73</v>
      </c>
      <c r="E84" s="3">
        <v>37</v>
      </c>
      <c r="F84" s="3">
        <v>6</v>
      </c>
      <c r="G84" s="9" t="s">
        <v>50</v>
      </c>
      <c r="H84" s="9" t="s">
        <v>50</v>
      </c>
      <c r="K84" s="3">
        <v>1356</v>
      </c>
    </row>
    <row r="85" spans="1:11">
      <c r="A85" s="2" t="s">
        <v>11</v>
      </c>
      <c r="B85" s="3">
        <v>1599</v>
      </c>
      <c r="C85" s="3">
        <v>259</v>
      </c>
      <c r="D85" s="3">
        <v>102</v>
      </c>
      <c r="E85" s="3">
        <v>38</v>
      </c>
      <c r="F85" s="3">
        <v>4</v>
      </c>
      <c r="G85" s="3">
        <v>3</v>
      </c>
      <c r="H85" s="9" t="s">
        <v>50</v>
      </c>
      <c r="K85" s="3">
        <v>2005</v>
      </c>
    </row>
    <row r="86" spans="1:11">
      <c r="A86" s="2" t="s">
        <v>12</v>
      </c>
      <c r="B86" s="3">
        <v>613</v>
      </c>
      <c r="C86" s="3">
        <v>89</v>
      </c>
      <c r="D86" s="3">
        <v>41</v>
      </c>
      <c r="E86" s="3">
        <v>23</v>
      </c>
      <c r="F86" s="3">
        <v>3</v>
      </c>
      <c r="G86" s="3">
        <v>1</v>
      </c>
      <c r="H86" s="3">
        <v>1</v>
      </c>
      <c r="K86" s="3">
        <v>771</v>
      </c>
    </row>
    <row r="87" spans="1:11">
      <c r="A87" s="2" t="s">
        <v>13</v>
      </c>
      <c r="B87" s="3">
        <v>317</v>
      </c>
      <c r="C87" s="3">
        <v>70</v>
      </c>
      <c r="D87" s="3">
        <v>19</v>
      </c>
      <c r="E87" s="3">
        <v>10</v>
      </c>
      <c r="F87" s="3">
        <v>2</v>
      </c>
      <c r="G87" s="9"/>
      <c r="H87" s="9"/>
      <c r="K87" s="3">
        <v>418</v>
      </c>
    </row>
    <row r="88" spans="1:11">
      <c r="A88" s="2" t="s">
        <v>14</v>
      </c>
      <c r="B88" s="3">
        <v>209</v>
      </c>
      <c r="C88" s="3">
        <v>24</v>
      </c>
      <c r="D88" s="3">
        <v>6</v>
      </c>
      <c r="E88" s="3">
        <v>13</v>
      </c>
      <c r="F88" s="3">
        <v>3</v>
      </c>
      <c r="G88" s="3">
        <v>3</v>
      </c>
      <c r="H88" s="3">
        <v>1</v>
      </c>
      <c r="K88" s="3">
        <v>259</v>
      </c>
    </row>
    <row r="89" spans="1:11">
      <c r="A89" s="2" t="s">
        <v>15</v>
      </c>
      <c r="B89" s="3">
        <v>261</v>
      </c>
      <c r="C89" s="3">
        <v>37</v>
      </c>
      <c r="D89" s="3">
        <v>12</v>
      </c>
      <c r="E89" s="3">
        <v>11</v>
      </c>
      <c r="F89" s="3">
        <v>2</v>
      </c>
      <c r="G89" s="9"/>
      <c r="H89" s="9"/>
      <c r="K89" s="3">
        <v>323</v>
      </c>
    </row>
    <row r="90" spans="1:11">
      <c r="A90" s="2" t="s">
        <v>16</v>
      </c>
      <c r="B90" s="3">
        <v>772</v>
      </c>
      <c r="C90" s="3">
        <v>12</v>
      </c>
      <c r="D90" s="3">
        <v>6</v>
      </c>
      <c r="E90" s="3">
        <v>2</v>
      </c>
      <c r="F90" s="9"/>
      <c r="G90" s="9"/>
      <c r="H90" s="9"/>
      <c r="K90" s="3">
        <v>792</v>
      </c>
    </row>
    <row r="91" spans="1:11">
      <c r="A91" s="2" t="s">
        <v>17</v>
      </c>
      <c r="B91" s="3">
        <v>861</v>
      </c>
      <c r="C91" s="3">
        <v>65</v>
      </c>
      <c r="D91" s="3">
        <v>32</v>
      </c>
      <c r="E91" s="3">
        <v>8</v>
      </c>
      <c r="F91" s="3">
        <v>2</v>
      </c>
      <c r="G91" s="3">
        <v>1</v>
      </c>
      <c r="H91" s="3">
        <v>1</v>
      </c>
      <c r="K91" s="3">
        <v>970</v>
      </c>
    </row>
    <row r="92" spans="1:11">
      <c r="A92" s="2" t="s">
        <v>18</v>
      </c>
      <c r="B92" s="3">
        <v>349</v>
      </c>
      <c r="C92" s="3">
        <v>35</v>
      </c>
      <c r="D92" s="3">
        <v>24</v>
      </c>
      <c r="E92" s="3">
        <v>25</v>
      </c>
      <c r="F92" s="3">
        <v>4</v>
      </c>
      <c r="G92" s="3">
        <v>3</v>
      </c>
      <c r="H92" s="3">
        <v>1</v>
      </c>
      <c r="K92" s="3">
        <v>441</v>
      </c>
    </row>
    <row r="93" spans="1:11">
      <c r="A93" s="2" t="s">
        <v>19</v>
      </c>
      <c r="B93" s="3">
        <v>60</v>
      </c>
      <c r="C93" s="3">
        <v>4</v>
      </c>
      <c r="D93" s="3">
        <v>2</v>
      </c>
      <c r="E93" s="3">
        <v>1</v>
      </c>
      <c r="F93" s="9"/>
      <c r="G93" s="9"/>
      <c r="H93" s="9"/>
      <c r="K93" s="3">
        <v>67</v>
      </c>
    </row>
    <row r="94" spans="1:11">
      <c r="A94" s="2" t="s">
        <v>20</v>
      </c>
      <c r="B94" s="3">
        <v>409</v>
      </c>
      <c r="C94" s="3">
        <v>35</v>
      </c>
      <c r="D94" s="3">
        <v>16</v>
      </c>
      <c r="E94" s="3">
        <v>7</v>
      </c>
      <c r="F94" s="3">
        <v>5</v>
      </c>
      <c r="G94" s="9"/>
      <c r="H94" s="9"/>
      <c r="K94" s="3">
        <v>472</v>
      </c>
    </row>
    <row r="95" spans="1:11">
      <c r="A95" s="2" t="s">
        <v>21</v>
      </c>
      <c r="B95" s="3">
        <v>147</v>
      </c>
      <c r="C95" s="3">
        <v>6</v>
      </c>
      <c r="D95" s="3">
        <v>1</v>
      </c>
      <c r="E95" s="3">
        <v>5</v>
      </c>
      <c r="F95" s="9"/>
      <c r="G95" s="9"/>
      <c r="H95" s="9"/>
      <c r="K95" s="3">
        <v>159</v>
      </c>
    </row>
    <row r="96" spans="1:11">
      <c r="A96" s="2" t="s">
        <v>22</v>
      </c>
      <c r="B96" s="3">
        <v>578</v>
      </c>
      <c r="C96" s="3">
        <v>17</v>
      </c>
      <c r="D96" s="9"/>
      <c r="E96" s="3">
        <v>1</v>
      </c>
      <c r="F96" s="9"/>
      <c r="G96" s="9"/>
      <c r="H96" s="9"/>
      <c r="K96" s="3">
        <v>596</v>
      </c>
    </row>
    <row r="97" spans="1:11">
      <c r="A97" s="2" t="s">
        <v>23</v>
      </c>
      <c r="B97" s="3">
        <v>3</v>
      </c>
      <c r="C97" s="3">
        <v>1</v>
      </c>
      <c r="D97" s="9"/>
      <c r="E97" s="9"/>
      <c r="F97" s="9"/>
      <c r="G97" s="9"/>
      <c r="H97" s="9"/>
      <c r="K97" s="3">
        <v>4</v>
      </c>
    </row>
    <row r="98" spans="1:11" s="1" customFormat="1">
      <c r="A98" s="2"/>
      <c r="B98" s="3"/>
      <c r="C98" s="3"/>
      <c r="D98" s="9"/>
      <c r="E98" s="9"/>
      <c r="F98" s="9"/>
      <c r="G98" s="9"/>
      <c r="H98" s="9"/>
      <c r="K98" s="3"/>
    </row>
    <row r="99" spans="1:11" s="1" customFormat="1">
      <c r="A99" s="2"/>
      <c r="B99" s="3"/>
      <c r="C99" s="3"/>
      <c r="D99" s="3"/>
      <c r="E99" s="9"/>
      <c r="F99" s="9"/>
      <c r="G99" s="9"/>
      <c r="H99" s="9"/>
      <c r="I99" s="9"/>
    </row>
    <row r="100" spans="1:11">
      <c r="B100" s="2" t="s">
        <v>43</v>
      </c>
      <c r="C100" s="2" t="s">
        <v>44</v>
      </c>
      <c r="D100" s="2" t="s">
        <v>45</v>
      </c>
      <c r="E100" s="2" t="s">
        <v>46</v>
      </c>
      <c r="F100" s="5" t="s">
        <v>53</v>
      </c>
      <c r="G100" s="5"/>
      <c r="H100" s="2"/>
      <c r="I100" s="4" t="s">
        <v>52</v>
      </c>
    </row>
    <row r="101" spans="1:11">
      <c r="A101" s="5" t="s">
        <v>51</v>
      </c>
      <c r="B101" s="7">
        <v>3963</v>
      </c>
      <c r="C101" s="7">
        <v>305</v>
      </c>
      <c r="D101" s="7">
        <v>118</v>
      </c>
      <c r="E101" s="7">
        <v>83</v>
      </c>
      <c r="F101" s="7">
        <v>28</v>
      </c>
      <c r="G101" s="7"/>
      <c r="H101" s="7"/>
      <c r="I101">
        <v>4497</v>
      </c>
    </row>
    <row r="102" spans="1:11">
      <c r="A102" s="4" t="s">
        <v>25</v>
      </c>
      <c r="B102" s="6">
        <v>4255</v>
      </c>
      <c r="C102" s="6">
        <v>95</v>
      </c>
      <c r="D102" s="6">
        <v>30</v>
      </c>
      <c r="E102" s="6">
        <v>7</v>
      </c>
      <c r="F102" s="6">
        <v>1</v>
      </c>
      <c r="G102" s="7"/>
      <c r="H102" s="7"/>
      <c r="I102">
        <v>4388</v>
      </c>
      <c r="J102" s="1"/>
    </row>
    <row r="103" spans="1:11">
      <c r="A103" s="4" t="s">
        <v>28</v>
      </c>
      <c r="B103" s="6">
        <v>1599</v>
      </c>
      <c r="C103" s="6">
        <v>259</v>
      </c>
      <c r="D103" s="6">
        <v>102</v>
      </c>
      <c r="E103" s="6">
        <v>38</v>
      </c>
      <c r="F103" s="6">
        <v>7</v>
      </c>
      <c r="G103" s="6"/>
      <c r="H103" s="7"/>
      <c r="I103">
        <v>2005</v>
      </c>
      <c r="J103" s="1"/>
    </row>
    <row r="104" spans="1:11">
      <c r="A104" s="1" t="s">
        <v>27</v>
      </c>
      <c r="B104" s="6">
        <v>1110</v>
      </c>
      <c r="C104" s="6">
        <v>130</v>
      </c>
      <c r="D104" s="6">
        <v>73</v>
      </c>
      <c r="E104" s="6">
        <v>37</v>
      </c>
      <c r="F104" s="6">
        <v>6</v>
      </c>
      <c r="G104" s="7"/>
      <c r="H104" s="7"/>
      <c r="I104">
        <v>1356</v>
      </c>
      <c r="J104" s="1"/>
    </row>
    <row r="105" spans="1:11">
      <c r="A105" s="4" t="s">
        <v>26</v>
      </c>
      <c r="B105" s="6">
        <v>674</v>
      </c>
      <c r="C105" s="6">
        <v>113</v>
      </c>
      <c r="D105" s="6">
        <v>86</v>
      </c>
      <c r="E105" s="6">
        <v>77</v>
      </c>
      <c r="F105" s="6">
        <v>76</v>
      </c>
      <c r="G105" s="6"/>
      <c r="H105" s="7"/>
      <c r="I105">
        <v>1026</v>
      </c>
      <c r="J105" s="1"/>
    </row>
    <row r="106" spans="1:11">
      <c r="A106" s="4" t="s">
        <v>29</v>
      </c>
      <c r="B106" s="6">
        <v>613</v>
      </c>
      <c r="C106" s="6">
        <v>89</v>
      </c>
      <c r="D106" s="6">
        <v>41</v>
      </c>
      <c r="E106" s="6">
        <v>23</v>
      </c>
      <c r="F106" s="6">
        <v>5</v>
      </c>
      <c r="G106" s="6"/>
      <c r="H106" s="7"/>
      <c r="I106">
        <v>771</v>
      </c>
      <c r="J106" s="1"/>
    </row>
    <row r="109" spans="1:11">
      <c r="A109" s="1"/>
      <c r="B109" s="2" t="s">
        <v>1</v>
      </c>
      <c r="C109" s="1"/>
    </row>
    <row r="110" spans="1:11">
      <c r="A110" s="1"/>
      <c r="B110" s="2" t="s">
        <v>2</v>
      </c>
      <c r="C110" s="1"/>
    </row>
    <row r="111" spans="1:11">
      <c r="A111" s="1"/>
      <c r="B111" s="2" t="s">
        <v>3</v>
      </c>
      <c r="C111" s="2" t="s">
        <v>4</v>
      </c>
      <c r="E111" s="2" t="s">
        <v>3</v>
      </c>
      <c r="F111" s="2" t="s">
        <v>4</v>
      </c>
    </row>
    <row r="112" spans="1:11">
      <c r="A112" s="5" t="s">
        <v>54</v>
      </c>
      <c r="B112" s="3">
        <v>2041</v>
      </c>
      <c r="C112" s="3">
        <v>115</v>
      </c>
      <c r="E112" s="8">
        <f>B112/240.54</f>
        <v>8.4850752473601059</v>
      </c>
      <c r="F112" s="8">
        <f>C112/10.26</f>
        <v>11.208576998050683</v>
      </c>
    </row>
    <row r="113" spans="1:6">
      <c r="A113" s="5" t="s">
        <v>55</v>
      </c>
      <c r="B113" s="3">
        <v>2029</v>
      </c>
      <c r="C113" s="3">
        <v>59</v>
      </c>
      <c r="E113" s="8">
        <f t="shared" ref="E113:E127" si="4">B113/240.54</f>
        <v>8.4351874948033601</v>
      </c>
      <c r="F113" s="8">
        <f t="shared" ref="F113:F127" si="5">C113/10.26</f>
        <v>5.7504873294346979</v>
      </c>
    </row>
    <row r="114" spans="1:6">
      <c r="A114" s="5" t="s">
        <v>56</v>
      </c>
      <c r="B114" s="3">
        <v>2246</v>
      </c>
      <c r="C114" s="3">
        <v>111</v>
      </c>
      <c r="E114" s="8">
        <f t="shared" si="4"/>
        <v>9.3373243535378734</v>
      </c>
      <c r="F114" s="8">
        <f t="shared" si="5"/>
        <v>10.818713450292398</v>
      </c>
    </row>
    <row r="115" spans="1:6">
      <c r="A115" s="5" t="s">
        <v>57</v>
      </c>
      <c r="B115" s="3">
        <v>274</v>
      </c>
      <c r="C115" s="3">
        <v>12</v>
      </c>
      <c r="E115" s="8">
        <f t="shared" si="4"/>
        <v>1.1391036833790638</v>
      </c>
      <c r="F115" s="8">
        <f t="shared" si="5"/>
        <v>1.1695906432748537</v>
      </c>
    </row>
    <row r="116" spans="1:6">
      <c r="A116" s="5" t="s">
        <v>59</v>
      </c>
      <c r="B116" s="3">
        <v>1172</v>
      </c>
      <c r="C116" s="3">
        <v>42</v>
      </c>
      <c r="E116" s="8">
        <f t="shared" si="4"/>
        <v>4.8723704997089881</v>
      </c>
      <c r="F116" s="8">
        <f t="shared" si="5"/>
        <v>4.0935672514619883</v>
      </c>
    </row>
    <row r="117" spans="1:6">
      <c r="A117" s="5" t="s">
        <v>58</v>
      </c>
      <c r="B117" s="3">
        <v>1155</v>
      </c>
      <c r="C117" s="3">
        <v>47</v>
      </c>
      <c r="E117" s="8">
        <f t="shared" si="4"/>
        <v>4.8016961835869294</v>
      </c>
      <c r="F117" s="8">
        <f t="shared" si="5"/>
        <v>4.5808966861598446</v>
      </c>
    </row>
    <row r="118" spans="1:6">
      <c r="A118" s="5" t="s">
        <v>60</v>
      </c>
      <c r="B118" s="3">
        <v>1046</v>
      </c>
      <c r="C118" s="3">
        <v>36</v>
      </c>
      <c r="E118" s="8">
        <f t="shared" si="4"/>
        <v>4.3485490978631418</v>
      </c>
      <c r="F118" s="8">
        <f t="shared" si="5"/>
        <v>3.5087719298245617</v>
      </c>
    </row>
    <row r="119" spans="1:6">
      <c r="A119" s="5" t="s">
        <v>61</v>
      </c>
      <c r="B119" s="3">
        <v>199</v>
      </c>
      <c r="C119" s="3">
        <v>14</v>
      </c>
      <c r="E119" s="8">
        <f t="shared" si="4"/>
        <v>0.82730522989939304</v>
      </c>
      <c r="F119" s="8">
        <f t="shared" si="5"/>
        <v>1.364522417153996</v>
      </c>
    </row>
    <row r="120" spans="1:6">
      <c r="A120" s="5" t="s">
        <v>62</v>
      </c>
      <c r="B120" s="3">
        <v>5022</v>
      </c>
      <c r="C120" s="3">
        <v>288</v>
      </c>
      <c r="E120" s="8">
        <f t="shared" si="4"/>
        <v>20.878024444998754</v>
      </c>
      <c r="F120" s="8">
        <f t="shared" si="5"/>
        <v>28.070175438596493</v>
      </c>
    </row>
    <row r="121" spans="1:6">
      <c r="A121" s="5" t="s">
        <v>63</v>
      </c>
      <c r="B121" s="3">
        <v>644</v>
      </c>
      <c r="C121" s="3">
        <v>13</v>
      </c>
      <c r="E121" s="8">
        <f t="shared" si="4"/>
        <v>2.6773093872121061</v>
      </c>
      <c r="F121" s="8">
        <f t="shared" si="5"/>
        <v>1.267056530214425</v>
      </c>
    </row>
    <row r="122" spans="1:6">
      <c r="A122" s="5" t="s">
        <v>64</v>
      </c>
      <c r="B122" s="3">
        <v>492</v>
      </c>
      <c r="C122" s="3">
        <v>35</v>
      </c>
      <c r="E122" s="8">
        <f t="shared" si="4"/>
        <v>2.04539785482664</v>
      </c>
      <c r="F122" s="8">
        <f t="shared" si="5"/>
        <v>3.4113060428849904</v>
      </c>
    </row>
    <row r="123" spans="1:6">
      <c r="A123" s="5" t="s">
        <v>65</v>
      </c>
      <c r="B123" s="3">
        <v>4685</v>
      </c>
      <c r="C123" s="3">
        <v>144</v>
      </c>
      <c r="E123" s="8">
        <f t="shared" si="4"/>
        <v>19.477010060696767</v>
      </c>
      <c r="F123" s="8">
        <f t="shared" si="5"/>
        <v>14.035087719298247</v>
      </c>
    </row>
    <row r="124" spans="1:6">
      <c r="A124" s="5" t="s">
        <v>66</v>
      </c>
      <c r="B124" s="3">
        <v>675</v>
      </c>
      <c r="C124" s="3">
        <v>49</v>
      </c>
      <c r="E124" s="8">
        <f t="shared" si="4"/>
        <v>2.806186081317037</v>
      </c>
      <c r="F124" s="8">
        <f t="shared" si="5"/>
        <v>4.7758284600389862</v>
      </c>
    </row>
    <row r="125" spans="1:6">
      <c r="A125" s="5" t="s">
        <v>67</v>
      </c>
      <c r="B125" s="3">
        <v>2374</v>
      </c>
      <c r="C125" s="3">
        <v>61</v>
      </c>
      <c r="E125" s="8">
        <f t="shared" si="4"/>
        <v>9.8694603808098442</v>
      </c>
      <c r="F125" s="8">
        <f t="shared" si="5"/>
        <v>5.9454191033138404</v>
      </c>
    </row>
    <row r="126" spans="1:6">
      <c r="C126" s="1"/>
      <c r="E126" s="8"/>
      <c r="F126" s="8"/>
    </row>
    <row r="127" spans="1:6">
      <c r="A127" s="2" t="s">
        <v>7</v>
      </c>
      <c r="B127" s="3">
        <v>24054</v>
      </c>
      <c r="C127" s="3">
        <v>1026</v>
      </c>
      <c r="E127" s="8">
        <f t="shared" si="4"/>
        <v>100</v>
      </c>
      <c r="F127" s="8">
        <f t="shared" si="5"/>
        <v>100</v>
      </c>
    </row>
    <row r="129" spans="1:2">
      <c r="B129" s="2" t="s">
        <v>4</v>
      </c>
    </row>
    <row r="130" spans="1:2">
      <c r="A130" s="5" t="s">
        <v>62</v>
      </c>
      <c r="B130" s="3">
        <v>288</v>
      </c>
    </row>
    <row r="131" spans="1:2">
      <c r="A131" s="5" t="s">
        <v>65</v>
      </c>
      <c r="B131" s="3">
        <v>144</v>
      </c>
    </row>
    <row r="132" spans="1:2">
      <c r="A132" s="5" t="s">
        <v>54</v>
      </c>
      <c r="B132" s="3">
        <v>115</v>
      </c>
    </row>
    <row r="133" spans="1:2">
      <c r="A133" s="5" t="s">
        <v>56</v>
      </c>
      <c r="B133" s="3">
        <v>111</v>
      </c>
    </row>
    <row r="134" spans="1:2">
      <c r="A134" s="5" t="s">
        <v>55</v>
      </c>
      <c r="B134" s="3">
        <v>59</v>
      </c>
    </row>
    <row r="135" spans="1:2">
      <c r="A135" s="5" t="s">
        <v>66</v>
      </c>
      <c r="B135" s="3">
        <v>49</v>
      </c>
    </row>
    <row r="136" spans="1:2">
      <c r="A136" s="5" t="s">
        <v>58</v>
      </c>
      <c r="B136" s="3">
        <v>47</v>
      </c>
    </row>
    <row r="137" spans="1:2">
      <c r="A137" s="5" t="s">
        <v>59</v>
      </c>
      <c r="B137" s="3">
        <v>42</v>
      </c>
    </row>
    <row r="138" spans="1:2">
      <c r="A138" s="5" t="s">
        <v>60</v>
      </c>
      <c r="B138" s="3">
        <v>36</v>
      </c>
    </row>
    <row r="139" spans="1:2">
      <c r="A139" s="5" t="s">
        <v>64</v>
      </c>
      <c r="B139" s="3">
        <v>35</v>
      </c>
    </row>
    <row r="140" spans="1:2">
      <c r="A140" s="5" t="s">
        <v>61</v>
      </c>
      <c r="B140" s="3">
        <v>14</v>
      </c>
    </row>
    <row r="141" spans="1:2">
      <c r="A141" s="5" t="s">
        <v>63</v>
      </c>
      <c r="B141" s="3">
        <v>13</v>
      </c>
    </row>
    <row r="142" spans="1:2">
      <c r="A142" s="5" t="s">
        <v>57</v>
      </c>
      <c r="B142" s="3">
        <v>12</v>
      </c>
    </row>
    <row r="143" spans="1:2">
      <c r="A143" s="5" t="s">
        <v>67</v>
      </c>
      <c r="B143" s="3">
        <v>61</v>
      </c>
    </row>
    <row r="145" spans="1:3">
      <c r="B145" s="1" t="s">
        <v>39</v>
      </c>
      <c r="C145" s="1" t="s">
        <v>40</v>
      </c>
    </row>
    <row r="146" spans="1:3">
      <c r="A146" s="5" t="s">
        <v>67</v>
      </c>
      <c r="B146" s="8">
        <v>9.8694603808098442</v>
      </c>
      <c r="C146" s="8">
        <v>5.9454191033138404</v>
      </c>
    </row>
    <row r="147" spans="1:3">
      <c r="A147" s="8" t="s">
        <v>57</v>
      </c>
      <c r="B147" s="8">
        <v>1.1391036833790638</v>
      </c>
      <c r="C147" s="8">
        <v>1.1695906432748537</v>
      </c>
    </row>
    <row r="148" spans="1:3">
      <c r="A148" s="8" t="s">
        <v>63</v>
      </c>
      <c r="B148" s="8">
        <v>2.6773093872121061</v>
      </c>
      <c r="C148" s="8">
        <v>1.267056530214425</v>
      </c>
    </row>
    <row r="149" spans="1:3">
      <c r="A149" s="8" t="s">
        <v>61</v>
      </c>
      <c r="B149" s="8">
        <v>0.82730522989939304</v>
      </c>
      <c r="C149" s="8">
        <v>1.364522417153996</v>
      </c>
    </row>
    <row r="150" spans="1:3">
      <c r="A150" s="8" t="s">
        <v>64</v>
      </c>
      <c r="B150" s="8">
        <v>2.04539785482664</v>
      </c>
      <c r="C150" s="8">
        <v>3.4113060428849904</v>
      </c>
    </row>
    <row r="151" spans="1:3">
      <c r="A151" s="8" t="s">
        <v>60</v>
      </c>
      <c r="B151" s="8">
        <v>4.3485490978631418</v>
      </c>
      <c r="C151" s="8">
        <v>3.5087719298245617</v>
      </c>
    </row>
    <row r="152" spans="1:3">
      <c r="A152" s="8" t="s">
        <v>59</v>
      </c>
      <c r="B152" s="8">
        <v>4.8723704997089881</v>
      </c>
      <c r="C152" s="8">
        <v>4.0935672514619883</v>
      </c>
    </row>
    <row r="153" spans="1:3">
      <c r="A153" s="8" t="s">
        <v>58</v>
      </c>
      <c r="B153" s="8">
        <v>4.8016961835869294</v>
      </c>
      <c r="C153" s="8">
        <v>4.5808966861598446</v>
      </c>
    </row>
    <row r="154" spans="1:3">
      <c r="A154" s="8" t="s">
        <v>66</v>
      </c>
      <c r="B154" s="8">
        <v>2.806186081317037</v>
      </c>
      <c r="C154" s="8">
        <v>4.7758284600389862</v>
      </c>
    </row>
    <row r="155" spans="1:3">
      <c r="A155" s="8" t="s">
        <v>55</v>
      </c>
      <c r="B155" s="8">
        <v>8.4351874948033601</v>
      </c>
      <c r="C155" s="8">
        <v>5.7504873294346979</v>
      </c>
    </row>
    <row r="156" spans="1:3">
      <c r="A156" s="8" t="s">
        <v>56</v>
      </c>
      <c r="B156" s="8">
        <v>9.3373243535378734</v>
      </c>
      <c r="C156" s="8">
        <v>10.818713450292398</v>
      </c>
    </row>
    <row r="157" spans="1:3">
      <c r="A157" s="8" t="s">
        <v>54</v>
      </c>
      <c r="B157" s="8">
        <v>8.4850752473601059</v>
      </c>
      <c r="C157" s="8">
        <v>11.208576998050683</v>
      </c>
    </row>
    <row r="158" spans="1:3">
      <c r="A158" s="8" t="s">
        <v>65</v>
      </c>
      <c r="B158" s="8">
        <v>19.477010060696767</v>
      </c>
      <c r="C158" s="8">
        <v>14.035087719298247</v>
      </c>
    </row>
    <row r="159" spans="1:3">
      <c r="A159" s="8" t="s">
        <v>62</v>
      </c>
      <c r="B159" s="8">
        <v>20.878024444998754</v>
      </c>
      <c r="C159" s="8">
        <v>28.070175438596493</v>
      </c>
    </row>
    <row r="162" spans="1:6">
      <c r="A162" s="1"/>
      <c r="B162" s="2" t="s">
        <v>3</v>
      </c>
      <c r="C162" s="2" t="s">
        <v>4</v>
      </c>
    </row>
    <row r="163" spans="1:6">
      <c r="A163" s="1"/>
      <c r="B163" s="2" t="s">
        <v>7</v>
      </c>
      <c r="C163" s="2" t="s">
        <v>7</v>
      </c>
    </row>
    <row r="164" spans="1:6">
      <c r="A164" s="1"/>
      <c r="B164" s="2" t="s">
        <v>1</v>
      </c>
      <c r="C164" s="2" t="s">
        <v>1</v>
      </c>
    </row>
    <row r="165" spans="1:6">
      <c r="A165" s="1"/>
      <c r="B165" s="2" t="s">
        <v>2</v>
      </c>
      <c r="C165" s="2" t="s">
        <v>2</v>
      </c>
      <c r="E165" s="1" t="s">
        <v>39</v>
      </c>
      <c r="F165" s="1" t="s">
        <v>40</v>
      </c>
    </row>
    <row r="166" spans="1:6">
      <c r="A166" s="2" t="s">
        <v>43</v>
      </c>
      <c r="B166" s="3">
        <v>16743</v>
      </c>
      <c r="C166" s="3">
        <v>674</v>
      </c>
      <c r="E166" s="8">
        <f>B166/240.54</f>
        <v>69.605886754801702</v>
      </c>
      <c r="F166" s="8">
        <f>C166/10.26</f>
        <v>65.692007797270961</v>
      </c>
    </row>
    <row r="167" spans="1:6">
      <c r="A167" s="2" t="s">
        <v>44</v>
      </c>
      <c r="B167" s="3">
        <v>2606</v>
      </c>
      <c r="C167" s="3">
        <v>113</v>
      </c>
      <c r="E167" s="8">
        <f t="shared" ref="E167:E174" si="6">B167/240.54</f>
        <v>10.833956930240292</v>
      </c>
      <c r="F167" s="8">
        <f t="shared" ref="F167:F174" si="7">C167/10.26</f>
        <v>11.01364522417154</v>
      </c>
    </row>
    <row r="168" spans="1:6">
      <c r="A168" s="2" t="s">
        <v>45</v>
      </c>
      <c r="B168" s="3">
        <v>1927</v>
      </c>
      <c r="C168" s="3">
        <v>86</v>
      </c>
      <c r="E168" s="8">
        <f t="shared" si="6"/>
        <v>8.0111415980710063</v>
      </c>
      <c r="F168" s="8">
        <f t="shared" si="7"/>
        <v>8.3820662768031191</v>
      </c>
    </row>
    <row r="169" spans="1:6">
      <c r="A169" s="2" t="s">
        <v>46</v>
      </c>
      <c r="B169" s="3">
        <v>1548</v>
      </c>
      <c r="C169" s="3">
        <v>77</v>
      </c>
      <c r="E169" s="8">
        <f t="shared" si="6"/>
        <v>6.435520079820404</v>
      </c>
      <c r="F169" s="8">
        <f t="shared" si="7"/>
        <v>7.5048732943469787</v>
      </c>
    </row>
    <row r="170" spans="1:6">
      <c r="A170" s="2" t="s">
        <v>47</v>
      </c>
      <c r="B170" s="3">
        <v>668</v>
      </c>
      <c r="C170" s="3">
        <v>43</v>
      </c>
      <c r="E170" s="8">
        <f t="shared" si="6"/>
        <v>2.7770848923256009</v>
      </c>
      <c r="F170" s="8">
        <f t="shared" si="7"/>
        <v>4.1910331384015596</v>
      </c>
    </row>
    <row r="171" spans="1:6">
      <c r="A171" s="2" t="s">
        <v>48</v>
      </c>
      <c r="B171" s="3">
        <v>328</v>
      </c>
      <c r="C171" s="3">
        <v>16</v>
      </c>
      <c r="E171" s="8">
        <f t="shared" si="6"/>
        <v>1.3635985698844268</v>
      </c>
      <c r="F171" s="8">
        <f t="shared" si="7"/>
        <v>1.5594541910331385</v>
      </c>
    </row>
    <row r="172" spans="1:6">
      <c r="A172" s="2" t="s">
        <v>49</v>
      </c>
      <c r="B172" s="3">
        <v>234</v>
      </c>
      <c r="C172" s="3">
        <v>17</v>
      </c>
      <c r="E172" s="8">
        <f t="shared" si="6"/>
        <v>0.97281117485657276</v>
      </c>
      <c r="F172" s="8">
        <f t="shared" si="7"/>
        <v>1.6569200779727096</v>
      </c>
    </row>
    <row r="173" spans="1:6">
      <c r="E173" s="8"/>
      <c r="F173" s="8"/>
    </row>
    <row r="174" spans="1:6">
      <c r="A174" s="2" t="s">
        <v>42</v>
      </c>
      <c r="B174" s="3">
        <v>24054</v>
      </c>
      <c r="C174" s="3">
        <v>1026</v>
      </c>
      <c r="E174" s="8">
        <f t="shared" si="6"/>
        <v>100</v>
      </c>
      <c r="F174" s="8">
        <f t="shared" si="7"/>
        <v>100</v>
      </c>
    </row>
    <row r="178" spans="1:8">
      <c r="A178" s="1"/>
      <c r="B178" s="2" t="s">
        <v>41</v>
      </c>
    </row>
    <row r="179" spans="1:8">
      <c r="A179" s="1"/>
      <c r="B179" s="2" t="s">
        <v>1</v>
      </c>
      <c r="F179" s="1" t="s">
        <v>77</v>
      </c>
      <c r="H179" s="1" t="s">
        <v>78</v>
      </c>
    </row>
    <row r="180" spans="1:8">
      <c r="A180" s="5" t="s">
        <v>79</v>
      </c>
      <c r="B180" s="3">
        <v>108518</v>
      </c>
      <c r="D180" s="8">
        <f>B180/3872.14</f>
        <v>28.025329662667158</v>
      </c>
      <c r="F180" s="3">
        <v>1585473</v>
      </c>
      <c r="H180" s="8">
        <f>B180/F180*100</f>
        <v>6.8445189542805203</v>
      </c>
    </row>
    <row r="181" spans="1:8">
      <c r="A181" s="5" t="s">
        <v>80</v>
      </c>
      <c r="B181" s="3">
        <v>36819</v>
      </c>
      <c r="D181" s="8">
        <f t="shared" ref="D181:D200" si="8">B181/3872.14</f>
        <v>9.5086954500612073</v>
      </c>
      <c r="F181" s="3">
        <v>470880</v>
      </c>
      <c r="H181" s="8">
        <f t="shared" ref="H181:H200" si="9">B181/F181*100</f>
        <v>7.8191896024464826</v>
      </c>
    </row>
    <row r="182" spans="1:8">
      <c r="A182" s="5" t="s">
        <v>81</v>
      </c>
      <c r="B182" s="3">
        <v>16910</v>
      </c>
      <c r="D182" s="8">
        <f t="shared" si="8"/>
        <v>4.3670941649837038</v>
      </c>
      <c r="F182" s="3">
        <v>224556</v>
      </c>
      <c r="H182" s="8">
        <f t="shared" si="9"/>
        <v>7.5304155756247884</v>
      </c>
    </row>
    <row r="183" spans="1:8">
      <c r="A183" s="5" t="s">
        <v>82</v>
      </c>
      <c r="B183" s="3">
        <v>12408</v>
      </c>
      <c r="D183" s="8">
        <f t="shared" si="8"/>
        <v>3.2044295919052517</v>
      </c>
      <c r="F183" s="3">
        <v>175481</v>
      </c>
      <c r="H183" s="8">
        <f t="shared" si="9"/>
        <v>7.0708509753192654</v>
      </c>
    </row>
    <row r="184" spans="1:8">
      <c r="A184" s="5" t="s">
        <v>83</v>
      </c>
      <c r="B184" s="3">
        <v>33878</v>
      </c>
      <c r="D184" s="8">
        <f t="shared" si="8"/>
        <v>8.7491671272216394</v>
      </c>
      <c r="F184" s="3">
        <v>500166</v>
      </c>
      <c r="H184" s="8">
        <f t="shared" si="9"/>
        <v>6.7733512473858681</v>
      </c>
    </row>
    <row r="185" spans="1:8">
      <c r="A185" s="5" t="s">
        <v>84</v>
      </c>
      <c r="B185" s="3">
        <v>13904</v>
      </c>
      <c r="D185" s="8">
        <f t="shared" si="8"/>
        <v>3.5907792590143952</v>
      </c>
      <c r="F185" s="3">
        <v>202424</v>
      </c>
      <c r="H185" s="8">
        <f t="shared" si="9"/>
        <v>6.868750741018852</v>
      </c>
    </row>
    <row r="186" spans="1:8">
      <c r="A186" s="5" t="s">
        <v>85</v>
      </c>
      <c r="B186" s="3">
        <v>11455</v>
      </c>
      <c r="D186" s="8">
        <f t="shared" si="8"/>
        <v>2.9583124577107234</v>
      </c>
      <c r="F186" s="3">
        <v>180845</v>
      </c>
      <c r="H186" s="8">
        <f t="shared" si="9"/>
        <v>6.3341535569133782</v>
      </c>
    </row>
    <row r="187" spans="1:8">
      <c r="A187" s="5" t="s">
        <v>86</v>
      </c>
      <c r="B187" s="3">
        <v>8992</v>
      </c>
      <c r="D187" s="8">
        <f t="shared" si="8"/>
        <v>2.32223008465603</v>
      </c>
      <c r="F187" s="3">
        <v>132252</v>
      </c>
      <c r="H187" s="8">
        <f t="shared" si="9"/>
        <v>6.7991410337839886</v>
      </c>
    </row>
    <row r="188" spans="1:8">
      <c r="A188" s="5" t="s">
        <v>87</v>
      </c>
      <c r="B188" s="3">
        <v>12937</v>
      </c>
      <c r="D188" s="8">
        <f t="shared" si="8"/>
        <v>3.3410465530688458</v>
      </c>
      <c r="F188" s="3">
        <v>152518</v>
      </c>
      <c r="H188" s="8">
        <f t="shared" si="9"/>
        <v>8.4822775016719341</v>
      </c>
    </row>
    <row r="189" spans="1:8">
      <c r="A189" s="5" t="s">
        <v>88</v>
      </c>
      <c r="B189" s="3">
        <v>17137</v>
      </c>
      <c r="D189" s="8">
        <f t="shared" si="8"/>
        <v>4.4257180783752652</v>
      </c>
      <c r="F189" s="3">
        <v>248430</v>
      </c>
      <c r="H189" s="8">
        <f t="shared" si="9"/>
        <v>6.8981201948234911</v>
      </c>
    </row>
    <row r="190" spans="1:8">
      <c r="A190" s="5" t="s">
        <v>89</v>
      </c>
      <c r="B190" s="3">
        <v>10812</v>
      </c>
      <c r="D190" s="8">
        <f t="shared" si="8"/>
        <v>2.7922544122888118</v>
      </c>
      <c r="F190" s="3">
        <v>165445</v>
      </c>
      <c r="H190" s="8">
        <f t="shared" si="9"/>
        <v>6.5351022998579591</v>
      </c>
    </row>
    <row r="191" spans="1:8">
      <c r="A191" s="5" t="s">
        <v>90</v>
      </c>
      <c r="B191" s="3">
        <v>18551</v>
      </c>
      <c r="D191" s="8">
        <f t="shared" si="8"/>
        <v>4.790890825228427</v>
      </c>
      <c r="F191" s="3">
        <v>275320</v>
      </c>
      <c r="H191" s="8">
        <f t="shared" si="9"/>
        <v>6.7379776260351587</v>
      </c>
    </row>
    <row r="192" spans="1:8">
      <c r="A192" s="5" t="s">
        <v>91</v>
      </c>
      <c r="B192" s="3">
        <v>18102</v>
      </c>
      <c r="D192" s="8">
        <f t="shared" si="8"/>
        <v>4.6749342740706687</v>
      </c>
      <c r="F192" s="3">
        <v>193977</v>
      </c>
      <c r="H192" s="8">
        <f t="shared" si="9"/>
        <v>9.3320342102414209</v>
      </c>
    </row>
    <row r="193" spans="1:8">
      <c r="A193" s="5" t="s">
        <v>40</v>
      </c>
      <c r="B193" s="3">
        <v>14207</v>
      </c>
      <c r="D193" s="8">
        <f t="shared" si="8"/>
        <v>3.6690305619115011</v>
      </c>
      <c r="F193" s="3">
        <v>180384</v>
      </c>
      <c r="H193" s="8">
        <f t="shared" si="9"/>
        <v>7.8759756962923548</v>
      </c>
    </row>
    <row r="194" spans="1:8">
      <c r="A194" s="5" t="s">
        <v>92</v>
      </c>
      <c r="B194" s="3">
        <v>5379</v>
      </c>
      <c r="D194" s="8">
        <f t="shared" si="8"/>
        <v>1.3891543177674361</v>
      </c>
      <c r="F194" s="3">
        <v>68677</v>
      </c>
      <c r="H194" s="8">
        <f t="shared" si="9"/>
        <v>7.8323164960612726</v>
      </c>
    </row>
    <row r="195" spans="1:8">
      <c r="A195" s="5" t="s">
        <v>93</v>
      </c>
      <c r="B195" s="3">
        <v>24555</v>
      </c>
      <c r="D195" s="8">
        <f t="shared" si="8"/>
        <v>6.3414545961664608</v>
      </c>
      <c r="F195" s="3">
        <v>403287</v>
      </c>
      <c r="H195" s="8">
        <f t="shared" si="9"/>
        <v>6.088715976463412</v>
      </c>
    </row>
    <row r="196" spans="1:8">
      <c r="A196" s="5" t="s">
        <v>94</v>
      </c>
      <c r="B196" s="3">
        <v>4927</v>
      </c>
      <c r="D196" s="8">
        <f t="shared" si="8"/>
        <v>1.2724230012344595</v>
      </c>
      <c r="F196" s="3">
        <v>79975</v>
      </c>
      <c r="H196" s="8">
        <f t="shared" si="9"/>
        <v>6.1606752110034382</v>
      </c>
    </row>
    <row r="197" spans="1:8">
      <c r="A197" s="5" t="s">
        <v>95</v>
      </c>
      <c r="B197" s="3">
        <v>12312</v>
      </c>
      <c r="D197" s="8">
        <f t="shared" si="8"/>
        <v>3.1796370998982475</v>
      </c>
      <c r="F197" s="3">
        <v>182514</v>
      </c>
      <c r="H197" s="8">
        <f t="shared" si="9"/>
        <v>6.7457838850718304</v>
      </c>
    </row>
    <row r="198" spans="1:8">
      <c r="A198" s="5" t="s">
        <v>76</v>
      </c>
      <c r="B198" s="3">
        <v>2798</v>
      </c>
      <c r="D198" s="8">
        <f t="shared" si="8"/>
        <v>0.72259783995413396</v>
      </c>
      <c r="F198" s="3">
        <v>28666</v>
      </c>
      <c r="H198" s="8">
        <f t="shared" si="9"/>
        <v>9.7606921091188159</v>
      </c>
    </row>
    <row r="199" spans="1:8">
      <c r="D199" s="8"/>
      <c r="H199" s="8"/>
    </row>
    <row r="200" spans="1:8">
      <c r="A200" s="2" t="s">
        <v>3</v>
      </c>
      <c r="B200" s="3">
        <v>387214</v>
      </c>
      <c r="D200" s="8">
        <f t="shared" si="8"/>
        <v>100</v>
      </c>
      <c r="F200" s="3">
        <v>5451270</v>
      </c>
      <c r="H200" s="8">
        <f t="shared" si="9"/>
        <v>7.1031887982066566</v>
      </c>
    </row>
    <row r="202" spans="1:8">
      <c r="B202" s="1" t="s">
        <v>96</v>
      </c>
    </row>
    <row r="203" spans="1:8">
      <c r="A203" s="8" t="s">
        <v>76</v>
      </c>
      <c r="B203" s="8">
        <v>0.72259783995413396</v>
      </c>
    </row>
    <row r="204" spans="1:8">
      <c r="A204" s="8" t="s">
        <v>94</v>
      </c>
      <c r="B204" s="8">
        <v>1.2724230012344595</v>
      </c>
    </row>
    <row r="205" spans="1:8">
      <c r="A205" s="8" t="s">
        <v>92</v>
      </c>
      <c r="B205" s="8">
        <v>1.3891543177674361</v>
      </c>
    </row>
    <row r="206" spans="1:8">
      <c r="A206" s="8" t="s">
        <v>86</v>
      </c>
      <c r="B206" s="8">
        <v>2.32223008465603</v>
      </c>
    </row>
    <row r="207" spans="1:8">
      <c r="A207" s="8" t="s">
        <v>89</v>
      </c>
      <c r="B207" s="8">
        <v>2.7922544122888118</v>
      </c>
    </row>
    <row r="208" spans="1:8">
      <c r="A208" s="8" t="s">
        <v>85</v>
      </c>
      <c r="B208" s="8">
        <v>2.9583124577107234</v>
      </c>
    </row>
    <row r="209" spans="1:2">
      <c r="A209" s="8" t="s">
        <v>95</v>
      </c>
      <c r="B209" s="8">
        <v>3.1796370998982475</v>
      </c>
    </row>
    <row r="210" spans="1:2">
      <c r="A210" s="8" t="s">
        <v>82</v>
      </c>
      <c r="B210" s="8">
        <v>3.2044295919052517</v>
      </c>
    </row>
    <row r="211" spans="1:2">
      <c r="A211" s="8" t="s">
        <v>87</v>
      </c>
      <c r="B211" s="8">
        <v>3.3410465530688458</v>
      </c>
    </row>
    <row r="212" spans="1:2">
      <c r="A212" s="8" t="s">
        <v>84</v>
      </c>
      <c r="B212" s="8">
        <v>3.5907792590143952</v>
      </c>
    </row>
    <row r="213" spans="1:2">
      <c r="A213" s="8" t="s">
        <v>40</v>
      </c>
      <c r="B213" s="8">
        <v>3.6690305619115011</v>
      </c>
    </row>
    <row r="214" spans="1:2">
      <c r="A214" s="8" t="s">
        <v>81</v>
      </c>
      <c r="B214" s="8">
        <v>4.3670941649837038</v>
      </c>
    </row>
    <row r="215" spans="1:2">
      <c r="A215" s="8" t="s">
        <v>88</v>
      </c>
      <c r="B215" s="8">
        <v>4.4257180783752652</v>
      </c>
    </row>
    <row r="216" spans="1:2">
      <c r="A216" s="8" t="s">
        <v>91</v>
      </c>
      <c r="B216" s="8">
        <v>4.6749342740706687</v>
      </c>
    </row>
    <row r="217" spans="1:2">
      <c r="A217" s="8" t="s">
        <v>90</v>
      </c>
      <c r="B217" s="8">
        <v>4.790890825228427</v>
      </c>
    </row>
    <row r="218" spans="1:2">
      <c r="A218" s="8" t="s">
        <v>93</v>
      </c>
      <c r="B218" s="8">
        <v>6.3414545961664608</v>
      </c>
    </row>
    <row r="219" spans="1:2">
      <c r="A219" s="8" t="s">
        <v>83</v>
      </c>
      <c r="B219" s="8">
        <v>8.7491671272216394</v>
      </c>
    </row>
    <row r="220" spans="1:2">
      <c r="A220" s="8" t="s">
        <v>80</v>
      </c>
      <c r="B220" s="8">
        <v>9.5086954500612073</v>
      </c>
    </row>
    <row r="221" spans="1:2">
      <c r="A221" s="8" t="s">
        <v>79</v>
      </c>
      <c r="B221" s="8">
        <v>28.025329662667158</v>
      </c>
    </row>
    <row r="223" spans="1:2">
      <c r="B223" s="1" t="s">
        <v>78</v>
      </c>
    </row>
    <row r="224" spans="1:2">
      <c r="A224" t="s">
        <v>93</v>
      </c>
      <c r="B224" s="8">
        <v>6.088715976463412</v>
      </c>
    </row>
    <row r="225" spans="1:2">
      <c r="A225" t="s">
        <v>94</v>
      </c>
      <c r="B225" s="8">
        <v>6.1606752110034382</v>
      </c>
    </row>
    <row r="226" spans="1:2">
      <c r="A226" t="s">
        <v>85</v>
      </c>
      <c r="B226" s="8">
        <v>6.3341535569133782</v>
      </c>
    </row>
    <row r="227" spans="1:2">
      <c r="A227" t="s">
        <v>89</v>
      </c>
      <c r="B227" s="8">
        <v>6.5351022998579591</v>
      </c>
    </row>
    <row r="228" spans="1:2">
      <c r="A228" t="s">
        <v>90</v>
      </c>
      <c r="B228" s="8">
        <v>6.7379776260351587</v>
      </c>
    </row>
    <row r="229" spans="1:2">
      <c r="A229" t="s">
        <v>95</v>
      </c>
      <c r="B229" s="8">
        <v>6.7457838850718304</v>
      </c>
    </row>
    <row r="230" spans="1:2">
      <c r="A230" t="s">
        <v>83</v>
      </c>
      <c r="B230" s="8">
        <v>6.7733512473858681</v>
      </c>
    </row>
    <row r="231" spans="1:2">
      <c r="A231" t="s">
        <v>86</v>
      </c>
      <c r="B231" s="8">
        <v>6.7991410337839886</v>
      </c>
    </row>
    <row r="232" spans="1:2">
      <c r="A232" t="s">
        <v>79</v>
      </c>
      <c r="B232" s="8">
        <v>6.8445189542805203</v>
      </c>
    </row>
    <row r="233" spans="1:2">
      <c r="A233" t="s">
        <v>84</v>
      </c>
      <c r="B233" s="8">
        <v>6.868750741018852</v>
      </c>
    </row>
    <row r="234" spans="1:2">
      <c r="A234" t="s">
        <v>88</v>
      </c>
      <c r="B234" s="8">
        <v>6.8981201948234911</v>
      </c>
    </row>
    <row r="235" spans="1:2">
      <c r="A235" t="s">
        <v>82</v>
      </c>
      <c r="B235" s="8">
        <v>7.0708509753192654</v>
      </c>
    </row>
    <row r="236" spans="1:2">
      <c r="A236" t="s">
        <v>81</v>
      </c>
      <c r="B236" s="8">
        <v>7.5304155756247884</v>
      </c>
    </row>
    <row r="237" spans="1:2">
      <c r="A237" t="s">
        <v>80</v>
      </c>
      <c r="B237" s="8">
        <v>7.8191896024464826</v>
      </c>
    </row>
    <row r="238" spans="1:2">
      <c r="A238" t="s">
        <v>92</v>
      </c>
      <c r="B238" s="8">
        <v>7.8323164960612726</v>
      </c>
    </row>
    <row r="239" spans="1:2">
      <c r="A239" t="s">
        <v>40</v>
      </c>
      <c r="B239" s="8">
        <v>7.8759756962923548</v>
      </c>
    </row>
    <row r="240" spans="1:2">
      <c r="A240" t="s">
        <v>87</v>
      </c>
      <c r="B240" s="8">
        <v>8.4822775016719341</v>
      </c>
    </row>
    <row r="241" spans="1:4">
      <c r="A241" t="s">
        <v>91</v>
      </c>
      <c r="B241" s="8">
        <v>9.3320342102414209</v>
      </c>
    </row>
    <row r="242" spans="1:4">
      <c r="A242" t="s">
        <v>76</v>
      </c>
      <c r="B242" s="8">
        <v>9.7606921091188159</v>
      </c>
    </row>
    <row r="245" spans="1:4">
      <c r="A245" s="1"/>
      <c r="B245" s="2" t="s">
        <v>7</v>
      </c>
    </row>
    <row r="246" spans="1:4">
      <c r="A246" s="1"/>
      <c r="B246" s="2" t="s">
        <v>1</v>
      </c>
    </row>
    <row r="247" spans="1:4">
      <c r="A247" s="1"/>
      <c r="B247" s="2" t="s">
        <v>2</v>
      </c>
    </row>
    <row r="249" spans="1:4">
      <c r="A249" s="5" t="s">
        <v>79</v>
      </c>
      <c r="B249" s="3">
        <v>4612</v>
      </c>
      <c r="D249" s="8">
        <f>B249/240.54</f>
        <v>19.173526232643219</v>
      </c>
    </row>
    <row r="250" spans="1:4">
      <c r="A250" s="5" t="s">
        <v>80</v>
      </c>
      <c r="B250" s="3">
        <v>2657</v>
      </c>
      <c r="D250" s="8">
        <f t="shared" ref="D250:D269" si="10">B250/240.54</f>
        <v>11.045979878606468</v>
      </c>
    </row>
    <row r="251" spans="1:4">
      <c r="A251" s="5" t="s">
        <v>81</v>
      </c>
      <c r="B251" s="3">
        <v>1465</v>
      </c>
      <c r="D251" s="8">
        <f t="shared" si="10"/>
        <v>6.0904631246362353</v>
      </c>
    </row>
    <row r="252" spans="1:4">
      <c r="A252" s="5" t="s">
        <v>82</v>
      </c>
      <c r="B252" s="3">
        <v>853</v>
      </c>
      <c r="D252" s="8">
        <f t="shared" si="10"/>
        <v>3.5461877442421219</v>
      </c>
    </row>
    <row r="253" spans="1:4">
      <c r="A253" s="5" t="s">
        <v>83</v>
      </c>
      <c r="B253" s="3">
        <v>2736</v>
      </c>
      <c r="D253" s="8">
        <f t="shared" si="10"/>
        <v>11.374407582938389</v>
      </c>
    </row>
    <row r="254" spans="1:4">
      <c r="A254" s="5" t="s">
        <v>84</v>
      </c>
      <c r="B254" s="3">
        <v>1125</v>
      </c>
      <c r="D254" s="8">
        <f t="shared" si="10"/>
        <v>4.6769768021950613</v>
      </c>
    </row>
    <row r="255" spans="1:4">
      <c r="A255" s="5" t="s">
        <v>85</v>
      </c>
      <c r="B255" s="3">
        <v>697</v>
      </c>
      <c r="D255" s="8">
        <f t="shared" si="10"/>
        <v>2.8976469610044067</v>
      </c>
    </row>
    <row r="256" spans="1:4">
      <c r="A256" s="5" t="s">
        <v>86</v>
      </c>
      <c r="B256" s="3">
        <v>561</v>
      </c>
      <c r="D256" s="8">
        <f t="shared" si="10"/>
        <v>2.3322524320279374</v>
      </c>
    </row>
    <row r="257" spans="1:4">
      <c r="A257" s="5" t="s">
        <v>87</v>
      </c>
      <c r="B257" s="3">
        <v>773</v>
      </c>
      <c r="D257" s="8">
        <f t="shared" si="10"/>
        <v>3.2136027271971397</v>
      </c>
    </row>
    <row r="258" spans="1:4">
      <c r="A258" s="5" t="s">
        <v>88</v>
      </c>
      <c r="B258" s="3">
        <v>1047</v>
      </c>
      <c r="D258" s="8">
        <f t="shared" si="10"/>
        <v>4.3527064105762037</v>
      </c>
    </row>
    <row r="259" spans="1:4">
      <c r="A259" s="5" t="s">
        <v>89</v>
      </c>
      <c r="B259" s="3">
        <v>760</v>
      </c>
      <c r="D259" s="8">
        <f t="shared" si="10"/>
        <v>3.1595576619273302</v>
      </c>
    </row>
    <row r="260" spans="1:4">
      <c r="A260" s="5" t="s">
        <v>90</v>
      </c>
      <c r="B260" s="3">
        <v>1189</v>
      </c>
      <c r="D260" s="8">
        <f t="shared" si="10"/>
        <v>4.9430448158310467</v>
      </c>
    </row>
    <row r="261" spans="1:4">
      <c r="A261" s="5" t="s">
        <v>91</v>
      </c>
      <c r="B261" s="3">
        <v>1540</v>
      </c>
      <c r="D261" s="8">
        <f t="shared" si="10"/>
        <v>6.4022615781159065</v>
      </c>
    </row>
    <row r="262" spans="1:4">
      <c r="A262" s="5" t="s">
        <v>40</v>
      </c>
      <c r="B262" s="3">
        <v>1026</v>
      </c>
      <c r="D262" s="8">
        <f t="shared" si="10"/>
        <v>4.2654028436018958</v>
      </c>
    </row>
    <row r="263" spans="1:4">
      <c r="A263" s="5" t="s">
        <v>92</v>
      </c>
      <c r="B263" s="3">
        <v>399</v>
      </c>
      <c r="D263" s="8">
        <f t="shared" si="10"/>
        <v>1.6587677725118484</v>
      </c>
    </row>
    <row r="264" spans="1:4">
      <c r="A264" s="5" t="s">
        <v>93</v>
      </c>
      <c r="B264" s="3">
        <v>1434</v>
      </c>
      <c r="D264" s="8">
        <f t="shared" si="10"/>
        <v>5.9615864305313044</v>
      </c>
    </row>
    <row r="265" spans="1:4">
      <c r="A265" s="5" t="s">
        <v>94</v>
      </c>
      <c r="B265" s="3">
        <v>263</v>
      </c>
      <c r="D265" s="8">
        <f t="shared" si="10"/>
        <v>1.0933732435353787</v>
      </c>
    </row>
    <row r="266" spans="1:4">
      <c r="A266" s="5" t="s">
        <v>95</v>
      </c>
      <c r="B266" s="3">
        <v>720</v>
      </c>
      <c r="D266" s="8">
        <f t="shared" si="10"/>
        <v>2.9932651534048391</v>
      </c>
    </row>
    <row r="267" spans="1:4">
      <c r="A267" s="5" t="s">
        <v>76</v>
      </c>
      <c r="B267" s="3">
        <v>145</v>
      </c>
      <c r="D267" s="8">
        <f t="shared" si="10"/>
        <v>0.60281034339403017</v>
      </c>
    </row>
    <row r="268" spans="1:4">
      <c r="A268" s="1"/>
      <c r="B268" s="1"/>
      <c r="D268" s="8"/>
    </row>
    <row r="269" spans="1:4">
      <c r="A269" s="2" t="s">
        <v>3</v>
      </c>
      <c r="B269" s="3">
        <v>24054</v>
      </c>
      <c r="D269" s="8">
        <f t="shared" si="10"/>
        <v>100</v>
      </c>
    </row>
    <row r="272" spans="1:4">
      <c r="B272" s="1" t="s">
        <v>96</v>
      </c>
    </row>
    <row r="273" spans="1:2">
      <c r="A273" t="s">
        <v>76</v>
      </c>
      <c r="B273" s="8">
        <v>0.60281034339403017</v>
      </c>
    </row>
    <row r="274" spans="1:2">
      <c r="A274" t="s">
        <v>94</v>
      </c>
      <c r="B274" s="8">
        <v>1.0933732435353787</v>
      </c>
    </row>
    <row r="275" spans="1:2">
      <c r="A275" t="s">
        <v>92</v>
      </c>
      <c r="B275" s="8">
        <v>1.6587677725118484</v>
      </c>
    </row>
    <row r="276" spans="1:2">
      <c r="A276" t="s">
        <v>86</v>
      </c>
      <c r="B276" s="8">
        <v>2.3322524320279374</v>
      </c>
    </row>
    <row r="277" spans="1:2">
      <c r="A277" t="s">
        <v>85</v>
      </c>
      <c r="B277" s="8">
        <v>2.8976469610044067</v>
      </c>
    </row>
    <row r="278" spans="1:2">
      <c r="A278" t="s">
        <v>95</v>
      </c>
      <c r="B278" s="8">
        <v>2.9932651534048391</v>
      </c>
    </row>
    <row r="279" spans="1:2">
      <c r="A279" t="s">
        <v>89</v>
      </c>
      <c r="B279" s="8">
        <v>3.1595576619273302</v>
      </c>
    </row>
    <row r="280" spans="1:2">
      <c r="A280" t="s">
        <v>87</v>
      </c>
      <c r="B280" s="8">
        <v>3.2136027271971397</v>
      </c>
    </row>
    <row r="281" spans="1:2">
      <c r="A281" t="s">
        <v>82</v>
      </c>
      <c r="B281" s="8">
        <v>3.5461877442421219</v>
      </c>
    </row>
    <row r="282" spans="1:2">
      <c r="A282" t="s">
        <v>40</v>
      </c>
      <c r="B282" s="8">
        <v>4.2654028436018958</v>
      </c>
    </row>
    <row r="283" spans="1:2">
      <c r="A283" t="s">
        <v>88</v>
      </c>
      <c r="B283" s="8">
        <v>4.3527064105762037</v>
      </c>
    </row>
    <row r="284" spans="1:2">
      <c r="A284" t="s">
        <v>84</v>
      </c>
      <c r="B284" s="8">
        <v>4.6769768021950613</v>
      </c>
    </row>
    <row r="285" spans="1:2">
      <c r="A285" t="s">
        <v>90</v>
      </c>
      <c r="B285" s="8">
        <v>4.9430448158310467</v>
      </c>
    </row>
    <row r="286" spans="1:2">
      <c r="A286" t="s">
        <v>93</v>
      </c>
      <c r="B286" s="8">
        <v>5.9615864305313044</v>
      </c>
    </row>
    <row r="287" spans="1:2">
      <c r="A287" t="s">
        <v>81</v>
      </c>
      <c r="B287" s="8">
        <v>6.0904631246362353</v>
      </c>
    </row>
    <row r="288" spans="1:2">
      <c r="A288" t="s">
        <v>91</v>
      </c>
      <c r="B288" s="8">
        <v>6.4022615781159065</v>
      </c>
    </row>
    <row r="289" spans="1:2">
      <c r="A289" t="s">
        <v>80</v>
      </c>
      <c r="B289" s="8">
        <v>11.045979878606468</v>
      </c>
    </row>
    <row r="290" spans="1:2">
      <c r="A290" t="s">
        <v>83</v>
      </c>
      <c r="B290" s="8">
        <v>11.374407582938389</v>
      </c>
    </row>
    <row r="291" spans="1:2">
      <c r="A291" t="s">
        <v>79</v>
      </c>
      <c r="B291" s="8">
        <v>19.173526232643219</v>
      </c>
    </row>
  </sheetData>
  <sortState ref="A273:B291">
    <sortCondition ref="B27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topLeftCell="A148" workbookViewId="0">
      <selection activeCell="I150" sqref="I150:I168"/>
    </sheetView>
  </sheetViews>
  <sheetFormatPr defaultRowHeight="14.4"/>
  <cols>
    <col min="1" max="1" width="49.88671875" style="1" customWidth="1"/>
    <col min="2" max="3" width="9.109375" style="1"/>
  </cols>
  <sheetData>
    <row r="1" spans="1:6">
      <c r="A1" s="2" t="s">
        <v>0</v>
      </c>
    </row>
    <row r="4" spans="1:6">
      <c r="B4" s="2" t="s">
        <v>68</v>
      </c>
    </row>
    <row r="5" spans="1:6">
      <c r="B5" s="2" t="s">
        <v>2</v>
      </c>
    </row>
    <row r="6" spans="1:6">
      <c r="B6" s="2" t="s">
        <v>3</v>
      </c>
      <c r="C6" s="2" t="s">
        <v>4</v>
      </c>
      <c r="E6" s="2" t="s">
        <v>3</v>
      </c>
      <c r="F6" s="2" t="s">
        <v>4</v>
      </c>
    </row>
    <row r="7" spans="1:6">
      <c r="A7" s="5" t="s">
        <v>25</v>
      </c>
      <c r="B7" s="3">
        <v>59824</v>
      </c>
      <c r="C7" s="3">
        <v>4123</v>
      </c>
      <c r="E7" s="8">
        <f t="shared" ref="E7:E20" si="0">B7/14717.43</f>
        <v>4.0648401249402921</v>
      </c>
      <c r="F7" s="8">
        <f>C7/500.33</f>
        <v>8.2405612295884723</v>
      </c>
    </row>
    <row r="8" spans="1:6">
      <c r="A8" s="5" t="s">
        <v>26</v>
      </c>
      <c r="B8" s="3">
        <v>311278</v>
      </c>
      <c r="C8" s="3">
        <v>18501</v>
      </c>
      <c r="E8" s="8">
        <f t="shared" si="0"/>
        <v>21.150295941614807</v>
      </c>
      <c r="F8" s="8">
        <f t="shared" ref="F8:F22" si="1">C8/500.33</f>
        <v>36.977594787440289</v>
      </c>
    </row>
    <row r="9" spans="1:6">
      <c r="A9" s="5" t="s">
        <v>27</v>
      </c>
      <c r="B9" s="3">
        <v>156444</v>
      </c>
      <c r="C9" s="3">
        <v>4476</v>
      </c>
      <c r="E9" s="8">
        <f t="shared" si="0"/>
        <v>10.629845020496106</v>
      </c>
      <c r="F9" s="8">
        <f t="shared" si="1"/>
        <v>8.9460955769192338</v>
      </c>
    </row>
    <row r="10" spans="1:6">
      <c r="A10" s="5" t="s">
        <v>28</v>
      </c>
      <c r="B10" s="3">
        <v>252386</v>
      </c>
      <c r="C10" s="3">
        <v>6740</v>
      </c>
      <c r="E10" s="8">
        <f t="shared" si="0"/>
        <v>17.148782090351371</v>
      </c>
      <c r="F10" s="8">
        <f t="shared" si="1"/>
        <v>13.47110906801511</v>
      </c>
    </row>
    <row r="11" spans="1:6">
      <c r="A11" s="5" t="s">
        <v>29</v>
      </c>
      <c r="B11" s="3">
        <v>129318</v>
      </c>
      <c r="C11" s="3">
        <v>3212</v>
      </c>
      <c r="E11" s="8">
        <f t="shared" si="0"/>
        <v>8.7867243126007732</v>
      </c>
      <c r="F11" s="8">
        <f t="shared" si="1"/>
        <v>6.4197629564487437</v>
      </c>
    </row>
    <row r="12" spans="1:6">
      <c r="A12" s="5" t="s">
        <v>30</v>
      </c>
      <c r="B12" s="3">
        <v>64503</v>
      </c>
      <c r="C12" s="3">
        <v>1654</v>
      </c>
      <c r="E12" s="8">
        <f t="shared" si="0"/>
        <v>4.382762479590526</v>
      </c>
      <c r="F12" s="8">
        <f t="shared" si="1"/>
        <v>3.3058181600143905</v>
      </c>
    </row>
    <row r="13" spans="1:6">
      <c r="A13" s="5" t="s">
        <v>31</v>
      </c>
      <c r="B13" s="3">
        <v>78291</v>
      </c>
      <c r="C13" s="3">
        <v>1566</v>
      </c>
      <c r="E13" s="8">
        <f t="shared" si="0"/>
        <v>5.3196108287927988</v>
      </c>
      <c r="F13" s="8">
        <f t="shared" si="1"/>
        <v>3.1299342433993567</v>
      </c>
    </row>
    <row r="14" spans="1:6">
      <c r="A14" s="5" t="s">
        <v>32</v>
      </c>
      <c r="B14" s="3">
        <v>44146</v>
      </c>
      <c r="C14" s="3">
        <v>1093</v>
      </c>
      <c r="E14" s="8">
        <f t="shared" si="0"/>
        <v>2.9995726155993268</v>
      </c>
      <c r="F14" s="8">
        <f t="shared" si="1"/>
        <v>2.1845581915935481</v>
      </c>
    </row>
    <row r="15" spans="1:6">
      <c r="A15" s="5" t="s">
        <v>33</v>
      </c>
      <c r="B15" s="3">
        <v>18892</v>
      </c>
      <c r="C15" s="3">
        <v>419</v>
      </c>
      <c r="E15" s="8">
        <f t="shared" si="0"/>
        <v>1.2836480282223186</v>
      </c>
      <c r="F15" s="8">
        <f t="shared" si="1"/>
        <v>0.83744728479203723</v>
      </c>
    </row>
    <row r="16" spans="1:6">
      <c r="A16" s="5" t="s">
        <v>34</v>
      </c>
      <c r="B16" s="3">
        <v>99729</v>
      </c>
      <c r="C16" s="3">
        <v>2480</v>
      </c>
      <c r="E16" s="8">
        <f t="shared" si="0"/>
        <v>6.7762510166516847</v>
      </c>
      <c r="F16" s="8">
        <f t="shared" si="1"/>
        <v>4.9567285591509602</v>
      </c>
    </row>
    <row r="17" spans="1:6">
      <c r="A17" s="5" t="s">
        <v>35</v>
      </c>
      <c r="B17" s="3">
        <v>117423</v>
      </c>
      <c r="C17" s="3">
        <v>2664</v>
      </c>
      <c r="E17" s="8">
        <f t="shared" si="0"/>
        <v>7.9784989634739212</v>
      </c>
      <c r="F17" s="8">
        <f t="shared" si="1"/>
        <v>5.3244858393460319</v>
      </c>
    </row>
    <row r="18" spans="1:6">
      <c r="A18" s="5" t="s">
        <v>36</v>
      </c>
      <c r="B18" s="3">
        <v>62831</v>
      </c>
      <c r="C18" s="3">
        <v>1309</v>
      </c>
      <c r="E18" s="8">
        <f t="shared" si="0"/>
        <v>4.269155688187408</v>
      </c>
      <c r="F18" s="8">
        <f t="shared" si="1"/>
        <v>2.616273259648632</v>
      </c>
    </row>
    <row r="19" spans="1:6">
      <c r="A19" s="5" t="s">
        <v>37</v>
      </c>
      <c r="B19" s="3">
        <v>25667</v>
      </c>
      <c r="C19" s="3">
        <v>676</v>
      </c>
      <c r="E19" s="8">
        <f t="shared" si="0"/>
        <v>1.7439865519999076</v>
      </c>
      <c r="F19" s="8">
        <f t="shared" si="1"/>
        <v>1.3511082685427618</v>
      </c>
    </row>
    <row r="20" spans="1:6">
      <c r="A20" s="4" t="s">
        <v>24</v>
      </c>
      <c r="B20" s="1">
        <v>51011</v>
      </c>
      <c r="C20" s="1">
        <v>1120</v>
      </c>
      <c r="E20" s="8">
        <f t="shared" si="0"/>
        <v>3.4660263374787581</v>
      </c>
      <c r="F20" s="8">
        <f t="shared" si="1"/>
        <v>2.2385225751004336</v>
      </c>
    </row>
    <row r="21" spans="1:6">
      <c r="E21" s="8"/>
      <c r="F21" s="8"/>
    </row>
    <row r="22" spans="1:6">
      <c r="A22" s="2" t="s">
        <v>41</v>
      </c>
      <c r="B22" s="3">
        <v>1471743</v>
      </c>
      <c r="C22" s="3">
        <v>50033</v>
      </c>
      <c r="E22" s="8">
        <f>B22/14717.43</f>
        <v>100</v>
      </c>
      <c r="F22" s="8">
        <f t="shared" si="1"/>
        <v>100</v>
      </c>
    </row>
    <row r="23" spans="1:6" s="1" customFormat="1">
      <c r="A23" s="2"/>
      <c r="B23" s="3"/>
      <c r="C23" s="3"/>
      <c r="E23" s="8"/>
      <c r="F23" s="8"/>
    </row>
    <row r="24" spans="1:6">
      <c r="A24" s="2"/>
    </row>
    <row r="25" spans="1:6">
      <c r="A25" s="2"/>
      <c r="B25" s="2" t="s">
        <v>4</v>
      </c>
    </row>
    <row r="26" spans="1:6">
      <c r="A26" s="5" t="s">
        <v>26</v>
      </c>
      <c r="B26" s="6">
        <v>18501</v>
      </c>
    </row>
    <row r="27" spans="1:6">
      <c r="A27" s="5" t="s">
        <v>28</v>
      </c>
      <c r="B27" s="6">
        <v>6740</v>
      </c>
    </row>
    <row r="28" spans="1:6">
      <c r="A28" s="5" t="s">
        <v>27</v>
      </c>
      <c r="B28" s="6">
        <v>4476</v>
      </c>
    </row>
    <row r="29" spans="1:6">
      <c r="A29" s="5" t="s">
        <v>25</v>
      </c>
      <c r="B29" s="6">
        <v>4123</v>
      </c>
    </row>
    <row r="30" spans="1:6">
      <c r="A30" s="5" t="s">
        <v>29</v>
      </c>
      <c r="B30" s="6">
        <v>3212</v>
      </c>
    </row>
    <row r="31" spans="1:6">
      <c r="A31" s="5" t="s">
        <v>71</v>
      </c>
      <c r="B31" s="6">
        <v>2664</v>
      </c>
    </row>
    <row r="32" spans="1:6">
      <c r="A32" s="1" t="s">
        <v>38</v>
      </c>
      <c r="B32" s="6">
        <v>2480</v>
      </c>
    </row>
    <row r="33" spans="1:3">
      <c r="A33" s="5" t="s">
        <v>70</v>
      </c>
      <c r="B33" s="6">
        <v>1654</v>
      </c>
    </row>
    <row r="34" spans="1:3">
      <c r="A34" s="5" t="s">
        <v>31</v>
      </c>
      <c r="B34" s="6">
        <v>1566</v>
      </c>
    </row>
    <row r="35" spans="1:3">
      <c r="A35" s="5" t="s">
        <v>36</v>
      </c>
      <c r="B35" s="6">
        <v>1309</v>
      </c>
    </row>
    <row r="36" spans="1:3">
      <c r="A36" s="5" t="s">
        <v>69</v>
      </c>
      <c r="B36" s="6">
        <v>1093</v>
      </c>
    </row>
    <row r="37" spans="1:3">
      <c r="A37" s="5" t="s">
        <v>37</v>
      </c>
      <c r="B37" s="6">
        <v>676</v>
      </c>
    </row>
    <row r="38" spans="1:3">
      <c r="A38" s="5" t="s">
        <v>33</v>
      </c>
      <c r="B38" s="6">
        <v>419</v>
      </c>
    </row>
    <row r="39" spans="1:3">
      <c r="A39" s="4" t="s">
        <v>24</v>
      </c>
      <c r="B39" s="7">
        <v>1120</v>
      </c>
    </row>
    <row r="40" spans="1:3" s="1" customFormat="1">
      <c r="A40" s="4"/>
      <c r="B40" s="7"/>
    </row>
    <row r="42" spans="1:3">
      <c r="B42" s="1" t="s">
        <v>39</v>
      </c>
      <c r="C42" s="1" t="s">
        <v>40</v>
      </c>
    </row>
    <row r="43" spans="1:3">
      <c r="A43" s="8" t="s">
        <v>24</v>
      </c>
      <c r="B43" s="8">
        <v>3.4660263374787581</v>
      </c>
      <c r="C43" s="8">
        <v>2.2385225751004336</v>
      </c>
    </row>
    <row r="44" spans="1:3">
      <c r="A44" s="8" t="s">
        <v>33</v>
      </c>
      <c r="B44" s="8">
        <v>1.2836480282223186</v>
      </c>
      <c r="C44" s="8">
        <v>0.83744728479203723</v>
      </c>
    </row>
    <row r="45" spans="1:3">
      <c r="A45" s="8" t="s">
        <v>37</v>
      </c>
      <c r="B45" s="8">
        <v>1.7439865519999076</v>
      </c>
      <c r="C45" s="8">
        <v>1.3511082685427618</v>
      </c>
    </row>
    <row r="46" spans="1:3">
      <c r="A46" s="8" t="s">
        <v>32</v>
      </c>
      <c r="B46" s="8">
        <v>2.9995726155993268</v>
      </c>
      <c r="C46" s="8">
        <v>2.1845581915935481</v>
      </c>
    </row>
    <row r="47" spans="1:3">
      <c r="A47" s="8" t="s">
        <v>36</v>
      </c>
      <c r="B47" s="8">
        <v>4.269155688187408</v>
      </c>
      <c r="C47" s="8">
        <v>2.616273259648632</v>
      </c>
    </row>
    <row r="48" spans="1:3">
      <c r="A48" s="8" t="s">
        <v>31</v>
      </c>
      <c r="B48" s="8">
        <v>5.3196108287927988</v>
      </c>
      <c r="C48" s="8">
        <v>3.1299342433993567</v>
      </c>
    </row>
    <row r="49" spans="1:6">
      <c r="A49" s="8" t="s">
        <v>30</v>
      </c>
      <c r="B49" s="8">
        <v>4.382762479590526</v>
      </c>
      <c r="C49" s="8">
        <v>3.3058181600143905</v>
      </c>
    </row>
    <row r="50" spans="1:6">
      <c r="A50" s="1" t="s">
        <v>38</v>
      </c>
      <c r="B50" s="8">
        <v>6.7762510166516847</v>
      </c>
      <c r="C50" s="8">
        <v>4.9567285591509602</v>
      </c>
    </row>
    <row r="51" spans="1:6">
      <c r="A51" s="8" t="s">
        <v>35</v>
      </c>
      <c r="B51" s="8">
        <v>7.9784989634739212</v>
      </c>
      <c r="C51" s="8">
        <v>5.3244858393460319</v>
      </c>
    </row>
    <row r="52" spans="1:6">
      <c r="A52" s="8" t="s">
        <v>29</v>
      </c>
      <c r="B52" s="8">
        <v>8.7867243126007732</v>
      </c>
      <c r="C52" s="8">
        <v>6.4197629564487437</v>
      </c>
    </row>
    <row r="53" spans="1:6">
      <c r="A53" s="8" t="s">
        <v>25</v>
      </c>
      <c r="B53" s="8">
        <v>4.0648401249402921</v>
      </c>
      <c r="C53" s="8">
        <v>8.2405612295884723</v>
      </c>
    </row>
    <row r="54" spans="1:6">
      <c r="A54" s="8" t="s">
        <v>27</v>
      </c>
      <c r="B54" s="8">
        <v>10.629845020496106</v>
      </c>
      <c r="C54" s="8">
        <v>8.9460955769192338</v>
      </c>
    </row>
    <row r="55" spans="1:6">
      <c r="A55" s="8" t="s">
        <v>28</v>
      </c>
      <c r="B55" s="8">
        <v>17.148782090351371</v>
      </c>
      <c r="C55" s="8">
        <v>13.47110906801511</v>
      </c>
    </row>
    <row r="56" spans="1:6">
      <c r="A56" s="8" t="s">
        <v>26</v>
      </c>
      <c r="B56" s="8">
        <v>21.150295941614807</v>
      </c>
      <c r="C56" s="8">
        <v>36.977594787440289</v>
      </c>
    </row>
    <row r="60" spans="1:6">
      <c r="B60" s="2" t="s">
        <v>3</v>
      </c>
      <c r="C60" s="2" t="s">
        <v>4</v>
      </c>
    </row>
    <row r="61" spans="1:6">
      <c r="B61" s="2" t="s">
        <v>41</v>
      </c>
      <c r="C61" s="2" t="s">
        <v>41</v>
      </c>
    </row>
    <row r="62" spans="1:6">
      <c r="B62" s="2" t="s">
        <v>68</v>
      </c>
      <c r="C62" s="2" t="s">
        <v>68</v>
      </c>
    </row>
    <row r="63" spans="1:6">
      <c r="B63" s="2" t="s">
        <v>2</v>
      </c>
      <c r="C63" s="2" t="s">
        <v>2</v>
      </c>
      <c r="E63" s="1" t="s">
        <v>39</v>
      </c>
      <c r="F63" s="1" t="s">
        <v>40</v>
      </c>
    </row>
    <row r="64" spans="1:6">
      <c r="A64" s="2" t="s">
        <v>43</v>
      </c>
      <c r="B64" s="3">
        <v>320083</v>
      </c>
      <c r="C64" s="6">
        <v>11480</v>
      </c>
      <c r="E64" s="8">
        <f t="shared" ref="E64:E70" si="2">B64/14717.43</f>
        <v>21.748566155911732</v>
      </c>
      <c r="F64" s="8">
        <f>C64/500.33</f>
        <v>22.944856394779446</v>
      </c>
    </row>
    <row r="65" spans="1:11">
      <c r="A65" s="2" t="s">
        <v>44</v>
      </c>
      <c r="B65" s="3">
        <v>179176</v>
      </c>
      <c r="C65" s="6">
        <v>6383</v>
      </c>
      <c r="E65" s="8">
        <f t="shared" si="2"/>
        <v>12.174408167730371</v>
      </c>
      <c r="F65" s="8">
        <f t="shared" ref="F65:F72" si="3">C65/500.33</f>
        <v>12.757579997201848</v>
      </c>
    </row>
    <row r="66" spans="1:11">
      <c r="A66" s="2" t="s">
        <v>45</v>
      </c>
      <c r="B66" s="3">
        <v>194268</v>
      </c>
      <c r="C66" s="6">
        <v>6163</v>
      </c>
      <c r="E66" s="8">
        <f t="shared" si="2"/>
        <v>13.199858942763784</v>
      </c>
      <c r="F66" s="8">
        <f t="shared" si="3"/>
        <v>12.317870205664262</v>
      </c>
    </row>
    <row r="67" spans="1:11">
      <c r="A67" s="2" t="s">
        <v>46</v>
      </c>
      <c r="B67" s="3">
        <v>242335</v>
      </c>
      <c r="C67" s="6">
        <v>8173</v>
      </c>
      <c r="E67" s="8">
        <f t="shared" si="2"/>
        <v>16.465850355666717</v>
      </c>
      <c r="F67" s="8">
        <f t="shared" si="3"/>
        <v>16.335218755621291</v>
      </c>
    </row>
    <row r="68" spans="1:11">
      <c r="A68" s="2" t="s">
        <v>47</v>
      </c>
      <c r="B68" s="3">
        <v>162567</v>
      </c>
      <c r="C68" s="6">
        <v>5015</v>
      </c>
      <c r="E68" s="8">
        <f t="shared" si="2"/>
        <v>11.045882331358124</v>
      </c>
      <c r="F68" s="8">
        <f t="shared" si="3"/>
        <v>10.023384566186317</v>
      </c>
    </row>
    <row r="69" spans="1:11">
      <c r="A69" s="2" t="s">
        <v>48</v>
      </c>
      <c r="B69" s="3">
        <v>128905</v>
      </c>
      <c r="C69" s="6">
        <v>3537</v>
      </c>
      <c r="E69" s="8">
        <f t="shared" si="2"/>
        <v>8.7586623479778734</v>
      </c>
      <c r="F69" s="8">
        <f t="shared" si="3"/>
        <v>7.0693342394019947</v>
      </c>
    </row>
    <row r="70" spans="1:11">
      <c r="A70" s="2" t="s">
        <v>49</v>
      </c>
      <c r="B70" s="3">
        <v>244410</v>
      </c>
      <c r="C70" s="6">
        <v>9283</v>
      </c>
      <c r="E70" s="8">
        <f t="shared" si="2"/>
        <v>16.606839645236974</v>
      </c>
      <c r="F70" s="8">
        <f t="shared" si="3"/>
        <v>18.55375452201547</v>
      </c>
    </row>
    <row r="71" spans="1:11">
      <c r="E71" s="8"/>
      <c r="F71" s="8"/>
      <c r="K71" s="5"/>
    </row>
    <row r="72" spans="1:11">
      <c r="A72" s="2" t="s">
        <v>42</v>
      </c>
      <c r="B72" s="3">
        <v>1471743</v>
      </c>
      <c r="C72" s="3">
        <v>50033</v>
      </c>
      <c r="E72" s="8">
        <f>B72/14717.43</f>
        <v>100</v>
      </c>
      <c r="F72" s="8">
        <f t="shared" si="3"/>
        <v>100</v>
      </c>
      <c r="K72" s="5"/>
    </row>
    <row r="73" spans="1:11">
      <c r="K73" s="5"/>
    </row>
    <row r="74" spans="1:11">
      <c r="K74" s="5"/>
    </row>
    <row r="75" spans="1:11">
      <c r="K75" s="5"/>
    </row>
    <row r="76" spans="1:11">
      <c r="B76" s="2" t="s">
        <v>68</v>
      </c>
      <c r="D76" s="1"/>
      <c r="E76" s="1"/>
      <c r="F76" s="1"/>
      <c r="G76" s="1"/>
      <c r="H76" s="1"/>
    </row>
    <row r="77" spans="1:11">
      <c r="B77" s="2" t="s">
        <v>2</v>
      </c>
      <c r="D77" s="1"/>
      <c r="E77" s="1"/>
      <c r="F77" s="1"/>
      <c r="G77" s="1"/>
      <c r="H77" s="1"/>
    </row>
    <row r="78" spans="1:11">
      <c r="B78" s="2" t="s">
        <v>3</v>
      </c>
      <c r="C78" s="2" t="s">
        <v>4</v>
      </c>
      <c r="D78" s="1"/>
      <c r="E78" s="1"/>
      <c r="F78" s="1"/>
      <c r="G78" s="1"/>
      <c r="H78" s="1"/>
    </row>
    <row r="79" spans="1:11">
      <c r="A79" s="2" t="s">
        <v>7</v>
      </c>
      <c r="B79" s="3">
        <v>311278</v>
      </c>
      <c r="C79" s="3">
        <v>18501</v>
      </c>
      <c r="D79" s="2"/>
      <c r="E79" s="2"/>
      <c r="F79" s="2"/>
      <c r="G79" s="2"/>
      <c r="H79" s="2"/>
      <c r="K79" s="2"/>
    </row>
    <row r="80" spans="1:11">
      <c r="A80" s="5" t="s">
        <v>54</v>
      </c>
      <c r="B80" s="3">
        <v>33064</v>
      </c>
      <c r="C80" s="3">
        <v>1530</v>
      </c>
      <c r="D80" s="3"/>
      <c r="E80" s="10">
        <f>B80/3112.78</f>
        <v>10.622016332667261</v>
      </c>
      <c r="F80" s="10">
        <f>C80/185.01</f>
        <v>8.2698232527971474</v>
      </c>
      <c r="G80" s="3"/>
      <c r="H80" s="3"/>
      <c r="K80" s="3"/>
    </row>
    <row r="81" spans="1:11">
      <c r="A81" s="5" t="s">
        <v>55</v>
      </c>
      <c r="B81" s="3">
        <v>7459</v>
      </c>
      <c r="C81" s="3">
        <v>132</v>
      </c>
      <c r="D81" s="3"/>
      <c r="E81" s="10">
        <f t="shared" ref="E81:E95" si="4">B81/3112.78</f>
        <v>2.3962502971620223</v>
      </c>
      <c r="F81" s="10">
        <f t="shared" ref="F81:F95" si="5">C81/185.01</f>
        <v>0.71347494730014593</v>
      </c>
      <c r="G81" s="3"/>
      <c r="H81" s="3"/>
      <c r="I81" s="1"/>
      <c r="K81" s="3"/>
    </row>
    <row r="82" spans="1:11">
      <c r="A82" s="5" t="s">
        <v>56</v>
      </c>
      <c r="B82" s="3">
        <v>19762</v>
      </c>
      <c r="C82" s="3">
        <v>640</v>
      </c>
      <c r="D82" s="3"/>
      <c r="E82" s="10">
        <f t="shared" si="4"/>
        <v>6.3486658228336079</v>
      </c>
      <c r="F82" s="10">
        <f t="shared" si="5"/>
        <v>3.4592724717582835</v>
      </c>
      <c r="G82" s="9"/>
      <c r="H82" s="9"/>
      <c r="I82" s="1"/>
      <c r="K82" s="3"/>
    </row>
    <row r="83" spans="1:11">
      <c r="A83" s="5" t="s">
        <v>57</v>
      </c>
      <c r="B83" s="3">
        <v>19624</v>
      </c>
      <c r="C83" s="3">
        <v>912</v>
      </c>
      <c r="D83" s="3"/>
      <c r="E83" s="10">
        <f t="shared" si="4"/>
        <v>6.3043324616580669</v>
      </c>
      <c r="F83" s="10">
        <f t="shared" si="5"/>
        <v>4.9294632722555543</v>
      </c>
      <c r="G83" s="3"/>
      <c r="H83" s="9"/>
      <c r="I83" s="1"/>
      <c r="K83" s="3"/>
    </row>
    <row r="84" spans="1:11">
      <c r="A84" s="5" t="s">
        <v>59</v>
      </c>
      <c r="B84" s="3">
        <v>8609</v>
      </c>
      <c r="C84" s="3">
        <v>291</v>
      </c>
      <c r="D84" s="3"/>
      <c r="E84" s="10">
        <f t="shared" si="4"/>
        <v>2.7656949736248624</v>
      </c>
      <c r="F84" s="10">
        <f t="shared" si="5"/>
        <v>1.5728879520025945</v>
      </c>
      <c r="G84" s="9"/>
      <c r="H84" s="9"/>
      <c r="K84" s="3"/>
    </row>
    <row r="85" spans="1:11">
      <c r="A85" s="5" t="s">
        <v>58</v>
      </c>
      <c r="B85" s="9">
        <v>28327</v>
      </c>
      <c r="C85" s="9">
        <v>1266</v>
      </c>
      <c r="D85" s="9"/>
      <c r="E85" s="10">
        <f t="shared" si="4"/>
        <v>9.1002255218807626</v>
      </c>
      <c r="F85" s="10">
        <f t="shared" si="5"/>
        <v>6.8428733581968544</v>
      </c>
      <c r="G85" s="9"/>
      <c r="H85" s="9"/>
      <c r="K85" s="3"/>
    </row>
    <row r="86" spans="1:11">
      <c r="A86" s="5" t="s">
        <v>60</v>
      </c>
      <c r="B86" s="3">
        <v>13335</v>
      </c>
      <c r="C86" s="3">
        <v>707</v>
      </c>
      <c r="D86" s="3"/>
      <c r="E86" s="10">
        <f t="shared" si="4"/>
        <v>4.2839519657669349</v>
      </c>
      <c r="F86" s="10">
        <f t="shared" si="5"/>
        <v>3.8214150586454787</v>
      </c>
      <c r="G86" s="9"/>
      <c r="H86" s="9"/>
      <c r="K86" s="3"/>
    </row>
    <row r="87" spans="1:11">
      <c r="A87" s="5" t="s">
        <v>61</v>
      </c>
      <c r="B87" s="3">
        <v>13089</v>
      </c>
      <c r="C87" s="3">
        <v>581</v>
      </c>
      <c r="D87" s="3"/>
      <c r="E87" s="10">
        <f t="shared" si="4"/>
        <v>4.2049229306279274</v>
      </c>
      <c r="F87" s="10">
        <f t="shared" si="5"/>
        <v>3.1403707907680669</v>
      </c>
      <c r="G87" s="3"/>
      <c r="H87" s="9"/>
      <c r="K87" s="3"/>
    </row>
    <row r="88" spans="1:11">
      <c r="A88" s="5" t="s">
        <v>62</v>
      </c>
      <c r="B88" s="3">
        <v>38711</v>
      </c>
      <c r="C88" s="3">
        <v>2009</v>
      </c>
      <c r="D88" s="9"/>
      <c r="E88" s="10">
        <f t="shared" si="4"/>
        <v>12.436150322220008</v>
      </c>
      <c r="F88" s="10">
        <f t="shared" si="5"/>
        <v>10.858872493378737</v>
      </c>
      <c r="G88" s="9"/>
      <c r="H88" s="9"/>
      <c r="K88" s="3"/>
    </row>
    <row r="89" spans="1:11">
      <c r="A89" s="5" t="s">
        <v>63</v>
      </c>
      <c r="B89" s="3">
        <v>22857</v>
      </c>
      <c r="C89" s="3">
        <v>203</v>
      </c>
      <c r="D89" s="3"/>
      <c r="E89" s="10">
        <f t="shared" si="4"/>
        <v>7.3429538868792523</v>
      </c>
      <c r="F89" s="10">
        <f t="shared" si="5"/>
        <v>1.0972379871358307</v>
      </c>
      <c r="G89" s="9"/>
      <c r="H89" s="9"/>
      <c r="K89" s="3"/>
    </row>
    <row r="90" spans="1:11">
      <c r="A90" s="5" t="s">
        <v>64</v>
      </c>
      <c r="B90" s="3">
        <v>15962</v>
      </c>
      <c r="C90" s="3">
        <v>3723</v>
      </c>
      <c r="D90" s="9"/>
      <c r="E90" s="10">
        <f t="shared" si="4"/>
        <v>5.1278921093042227</v>
      </c>
      <c r="F90" s="10">
        <f t="shared" si="5"/>
        <v>20.123236581806388</v>
      </c>
      <c r="G90" s="9"/>
      <c r="H90" s="9"/>
      <c r="K90" s="3"/>
    </row>
    <row r="91" spans="1:11">
      <c r="A91" s="5" t="s">
        <v>65</v>
      </c>
      <c r="B91" s="3">
        <v>62699</v>
      </c>
      <c r="C91" s="3">
        <v>4702</v>
      </c>
      <c r="D91" s="9"/>
      <c r="E91" s="10">
        <f t="shared" si="4"/>
        <v>20.142445016994454</v>
      </c>
      <c r="F91" s="10">
        <f t="shared" si="5"/>
        <v>25.41484244094914</v>
      </c>
      <c r="G91" s="9"/>
      <c r="H91" s="9"/>
      <c r="K91" s="3"/>
    </row>
    <row r="92" spans="1:11" s="1" customFormat="1">
      <c r="A92" s="5" t="s">
        <v>66</v>
      </c>
      <c r="B92" s="3">
        <v>14024</v>
      </c>
      <c r="C92" s="3">
        <v>1472</v>
      </c>
      <c r="D92" s="9"/>
      <c r="E92" s="10">
        <f t="shared" si="4"/>
        <v>4.5052975154042363</v>
      </c>
      <c r="F92" s="10">
        <f t="shared" si="5"/>
        <v>7.9563266850440524</v>
      </c>
      <c r="G92" s="9"/>
      <c r="H92" s="9"/>
      <c r="K92" s="3"/>
    </row>
    <row r="93" spans="1:11">
      <c r="A93" s="5" t="s">
        <v>67</v>
      </c>
      <c r="B93" s="3">
        <v>13756</v>
      </c>
      <c r="C93" s="3">
        <v>333</v>
      </c>
      <c r="D93" s="2"/>
      <c r="E93" s="10">
        <f t="shared" si="4"/>
        <v>4.4192008429763749</v>
      </c>
      <c r="F93" s="10">
        <f t="shared" si="5"/>
        <v>1.7999027079617318</v>
      </c>
      <c r="G93" s="2"/>
      <c r="H93" s="2"/>
    </row>
    <row r="94" spans="1:11">
      <c r="B94" s="3"/>
      <c r="C94" s="3"/>
      <c r="D94" s="3"/>
      <c r="E94" s="10"/>
      <c r="F94" s="10"/>
      <c r="G94" s="3"/>
      <c r="H94" s="3"/>
    </row>
    <row r="95" spans="1:11" s="1" customFormat="1">
      <c r="B95" s="3">
        <f>SUM(B80:B93)</f>
        <v>311278</v>
      </c>
      <c r="C95" s="3">
        <f>SUM(C80:C93)</f>
        <v>18501</v>
      </c>
      <c r="D95" s="3"/>
      <c r="E95" s="10">
        <f t="shared" si="4"/>
        <v>100</v>
      </c>
      <c r="F95" s="10">
        <f t="shared" si="5"/>
        <v>100</v>
      </c>
      <c r="G95" s="3"/>
      <c r="H95" s="3"/>
    </row>
    <row r="96" spans="1:11">
      <c r="B96" s="3"/>
      <c r="C96" s="3"/>
      <c r="D96" s="3"/>
      <c r="E96" s="3"/>
      <c r="F96" s="3"/>
    </row>
    <row r="97" spans="1:2">
      <c r="B97" s="2" t="s">
        <v>4</v>
      </c>
    </row>
    <row r="98" spans="1:2">
      <c r="A98" s="5" t="s">
        <v>65</v>
      </c>
      <c r="B98" s="6">
        <v>4702</v>
      </c>
    </row>
    <row r="99" spans="1:2">
      <c r="A99" s="5" t="s">
        <v>64</v>
      </c>
      <c r="B99" s="6">
        <v>3723</v>
      </c>
    </row>
    <row r="100" spans="1:2">
      <c r="A100" s="5" t="s">
        <v>62</v>
      </c>
      <c r="B100" s="6">
        <v>2009</v>
      </c>
    </row>
    <row r="101" spans="1:2">
      <c r="A101" s="5" t="s">
        <v>54</v>
      </c>
      <c r="B101" s="6">
        <v>1530</v>
      </c>
    </row>
    <row r="102" spans="1:2">
      <c r="A102" s="5" t="s">
        <v>66</v>
      </c>
      <c r="B102" s="6">
        <v>1472</v>
      </c>
    </row>
    <row r="103" spans="1:2">
      <c r="A103" s="5" t="s">
        <v>58</v>
      </c>
      <c r="B103" s="11">
        <v>1266</v>
      </c>
    </row>
    <row r="104" spans="1:2">
      <c r="A104" s="5" t="s">
        <v>57</v>
      </c>
      <c r="B104" s="6">
        <v>912</v>
      </c>
    </row>
    <row r="105" spans="1:2">
      <c r="A105" s="5" t="s">
        <v>60</v>
      </c>
      <c r="B105" s="6">
        <v>707</v>
      </c>
    </row>
    <row r="106" spans="1:2">
      <c r="A106" s="5" t="s">
        <v>56</v>
      </c>
      <c r="B106" s="6">
        <v>640</v>
      </c>
    </row>
    <row r="107" spans="1:2">
      <c r="A107" s="5" t="s">
        <v>61</v>
      </c>
      <c r="B107" s="6">
        <v>581</v>
      </c>
    </row>
    <row r="108" spans="1:2">
      <c r="A108" s="5" t="s">
        <v>59</v>
      </c>
      <c r="B108" s="6">
        <v>291</v>
      </c>
    </row>
    <row r="109" spans="1:2">
      <c r="A109" s="5" t="s">
        <v>63</v>
      </c>
      <c r="B109" s="6">
        <v>203</v>
      </c>
    </row>
    <row r="110" spans="1:2">
      <c r="A110" s="5" t="s">
        <v>55</v>
      </c>
      <c r="B110" s="6">
        <v>132</v>
      </c>
    </row>
    <row r="111" spans="1:2">
      <c r="A111" s="5" t="s">
        <v>67</v>
      </c>
      <c r="B111" s="3">
        <v>333</v>
      </c>
    </row>
    <row r="114" spans="1:3">
      <c r="B114" s="1" t="s">
        <v>39</v>
      </c>
      <c r="C114" s="1" t="s">
        <v>40</v>
      </c>
    </row>
    <row r="115" spans="1:3">
      <c r="A115" s="5" t="s">
        <v>67</v>
      </c>
      <c r="B115" s="8">
        <v>4.4192008429763749</v>
      </c>
      <c r="C115" s="8">
        <v>1.7999027079617318</v>
      </c>
    </row>
    <row r="116" spans="1:3">
      <c r="A116" s="5" t="s">
        <v>55</v>
      </c>
      <c r="B116" s="8">
        <v>2.3962502971620223</v>
      </c>
      <c r="C116" s="8">
        <v>0.71347494730014593</v>
      </c>
    </row>
    <row r="117" spans="1:3">
      <c r="A117" s="5" t="s">
        <v>63</v>
      </c>
      <c r="B117" s="8">
        <v>7.3429538868792523</v>
      </c>
      <c r="C117" s="8">
        <v>1.0972379871358307</v>
      </c>
    </row>
    <row r="118" spans="1:3">
      <c r="A118" s="5" t="s">
        <v>59</v>
      </c>
      <c r="B118" s="8">
        <v>2.7656949736248624</v>
      </c>
      <c r="C118" s="8">
        <v>1.5728879520025945</v>
      </c>
    </row>
    <row r="119" spans="1:3">
      <c r="A119" s="5" t="s">
        <v>61</v>
      </c>
      <c r="B119" s="8">
        <v>4.2049229306279274</v>
      </c>
      <c r="C119" s="8">
        <v>3.1403707907680669</v>
      </c>
    </row>
    <row r="120" spans="1:3">
      <c r="A120" s="5" t="s">
        <v>56</v>
      </c>
      <c r="B120" s="8">
        <v>6.3486658228336079</v>
      </c>
      <c r="C120" s="8">
        <v>3.4592724717582835</v>
      </c>
    </row>
    <row r="121" spans="1:3">
      <c r="A121" s="5" t="s">
        <v>60</v>
      </c>
      <c r="B121" s="8">
        <v>4.2839519657669349</v>
      </c>
      <c r="C121" s="8">
        <v>3.8214150586454787</v>
      </c>
    </row>
    <row r="122" spans="1:3">
      <c r="A122" s="5" t="s">
        <v>57</v>
      </c>
      <c r="B122" s="8">
        <v>6.3043324616580669</v>
      </c>
      <c r="C122" s="8">
        <v>4.9294632722555543</v>
      </c>
    </row>
    <row r="123" spans="1:3">
      <c r="A123" s="5" t="s">
        <v>58</v>
      </c>
      <c r="B123" s="8">
        <v>9.1002255218807626</v>
      </c>
      <c r="C123" s="8">
        <v>6.8428733581968544</v>
      </c>
    </row>
    <row r="124" spans="1:3">
      <c r="A124" s="5" t="s">
        <v>66</v>
      </c>
      <c r="B124" s="8">
        <v>4.5052975154042363</v>
      </c>
      <c r="C124" s="8">
        <v>7.9563266850440524</v>
      </c>
    </row>
    <row r="125" spans="1:3">
      <c r="A125" s="5" t="s">
        <v>54</v>
      </c>
      <c r="B125" s="8">
        <v>10.622016332667261</v>
      </c>
      <c r="C125" s="8">
        <v>8.2698232527971474</v>
      </c>
    </row>
    <row r="126" spans="1:3">
      <c r="A126" s="5" t="s">
        <v>62</v>
      </c>
      <c r="B126" s="8">
        <v>12.436150322220008</v>
      </c>
      <c r="C126" s="8">
        <v>10.858872493378737</v>
      </c>
    </row>
    <row r="127" spans="1:3">
      <c r="A127" s="5" t="s">
        <v>64</v>
      </c>
      <c r="B127" s="8">
        <v>5.1278921093042227</v>
      </c>
      <c r="C127" s="8">
        <v>20.123236581806388</v>
      </c>
    </row>
    <row r="128" spans="1:3">
      <c r="A128" s="5" t="s">
        <v>65</v>
      </c>
      <c r="B128" s="8">
        <v>20.142445016994454</v>
      </c>
      <c r="C128" s="8">
        <v>25.41484244094914</v>
      </c>
    </row>
    <row r="131" spans="1:6">
      <c r="B131" s="2" t="s">
        <v>3</v>
      </c>
      <c r="C131" s="2" t="s">
        <v>4</v>
      </c>
    </row>
    <row r="132" spans="1:6">
      <c r="B132" s="2" t="s">
        <v>7</v>
      </c>
      <c r="C132" s="2" t="s">
        <v>7</v>
      </c>
    </row>
    <row r="133" spans="1:6">
      <c r="B133" s="2" t="s">
        <v>68</v>
      </c>
      <c r="C133" s="2" t="s">
        <v>68</v>
      </c>
    </row>
    <row r="134" spans="1:6">
      <c r="B134" s="2" t="s">
        <v>2</v>
      </c>
      <c r="C134" s="2" t="s">
        <v>2</v>
      </c>
      <c r="E134" s="1" t="s">
        <v>39</v>
      </c>
      <c r="F134" s="1" t="s">
        <v>40</v>
      </c>
    </row>
    <row r="135" spans="1:6">
      <c r="A135" s="2" t="s">
        <v>43</v>
      </c>
      <c r="B135" s="3">
        <v>19094</v>
      </c>
      <c r="C135" s="6">
        <v>789</v>
      </c>
      <c r="E135" s="8">
        <f>B135/3112.78</f>
        <v>6.1340666542447586</v>
      </c>
      <c r="F135" s="8">
        <f>C135/185.01</f>
        <v>4.2646343440895089</v>
      </c>
    </row>
    <row r="136" spans="1:6">
      <c r="A136" s="2" t="s">
        <v>44</v>
      </c>
      <c r="B136" s="3">
        <v>17044</v>
      </c>
      <c r="C136" s="6">
        <v>723</v>
      </c>
      <c r="E136" s="8">
        <f t="shared" ref="E136:E143" si="6">B136/3112.78</f>
        <v>5.4754913614196949</v>
      </c>
      <c r="F136" s="8">
        <f t="shared" ref="F136:F143" si="7">C136/185.01</f>
        <v>3.9078968704394357</v>
      </c>
    </row>
    <row r="137" spans="1:6">
      <c r="A137" s="2" t="s">
        <v>45</v>
      </c>
      <c r="B137" s="3">
        <v>26142</v>
      </c>
      <c r="C137" s="6">
        <v>1233</v>
      </c>
      <c r="E137" s="8">
        <f t="shared" si="6"/>
        <v>8.3982806366013651</v>
      </c>
      <c r="F137" s="8">
        <f t="shared" si="7"/>
        <v>6.664504621371818</v>
      </c>
    </row>
    <row r="138" spans="1:6">
      <c r="A138" s="2" t="s">
        <v>46</v>
      </c>
      <c r="B138" s="3">
        <v>48092</v>
      </c>
      <c r="C138" s="6">
        <v>2357</v>
      </c>
      <c r="E138" s="8">
        <f t="shared" si="6"/>
        <v>15.449855113435577</v>
      </c>
      <c r="F138" s="8">
        <f t="shared" si="7"/>
        <v>12.739851899897303</v>
      </c>
    </row>
    <row r="139" spans="1:6">
      <c r="A139" s="2" t="s">
        <v>47</v>
      </c>
      <c r="B139" s="3">
        <v>46046</v>
      </c>
      <c r="C139" s="6">
        <v>2879</v>
      </c>
      <c r="E139" s="8">
        <f t="shared" si="6"/>
        <v>14.792564845572125</v>
      </c>
      <c r="F139" s="8">
        <f t="shared" si="7"/>
        <v>15.561321009675153</v>
      </c>
    </row>
    <row r="140" spans="1:6">
      <c r="A140" s="2" t="s">
        <v>48</v>
      </c>
      <c r="B140" s="3">
        <v>46280</v>
      </c>
      <c r="C140" s="6">
        <v>2214</v>
      </c>
      <c r="E140" s="8">
        <f t="shared" si="6"/>
        <v>14.867738805826303</v>
      </c>
      <c r="F140" s="8">
        <f t="shared" si="7"/>
        <v>11.966920706988812</v>
      </c>
    </row>
    <row r="141" spans="1:6">
      <c r="A141" s="2" t="s">
        <v>49</v>
      </c>
      <c r="B141" s="3">
        <v>108581</v>
      </c>
      <c r="C141" s="6">
        <v>8307</v>
      </c>
      <c r="E141" s="8">
        <f t="shared" si="6"/>
        <v>34.882323839140575</v>
      </c>
      <c r="F141" s="8">
        <f t="shared" si="7"/>
        <v>44.900275660775094</v>
      </c>
    </row>
    <row r="142" spans="1:6">
      <c r="E142" s="8"/>
      <c r="F142" s="8"/>
    </row>
    <row r="143" spans="1:6">
      <c r="A143" s="2" t="s">
        <v>42</v>
      </c>
      <c r="B143" s="3">
        <v>311278</v>
      </c>
      <c r="C143" s="3">
        <v>18501</v>
      </c>
      <c r="E143" s="8">
        <f t="shared" si="6"/>
        <v>100</v>
      </c>
      <c r="F143" s="8">
        <f t="shared" si="7"/>
        <v>100</v>
      </c>
    </row>
    <row r="147" spans="1:9">
      <c r="B147" s="2" t="s">
        <v>41</v>
      </c>
    </row>
    <row r="148" spans="1:9">
      <c r="B148" s="2" t="s">
        <v>68</v>
      </c>
    </row>
    <row r="149" spans="1:9">
      <c r="B149" s="2" t="s">
        <v>2</v>
      </c>
    </row>
    <row r="150" spans="1:9">
      <c r="A150" s="5" t="s">
        <v>79</v>
      </c>
      <c r="B150" s="3">
        <v>528340</v>
      </c>
      <c r="D150" s="8">
        <f>B150/14717.43</f>
        <v>35.898930723638571</v>
      </c>
      <c r="I150" s="5" t="s">
        <v>79</v>
      </c>
    </row>
    <row r="151" spans="1:9">
      <c r="A151" s="5" t="s">
        <v>80</v>
      </c>
      <c r="B151" s="3">
        <v>123380</v>
      </c>
      <c r="D151" s="8">
        <f t="shared" ref="D151:D170" si="8">B151/14717.43</f>
        <v>8.3832571311703195</v>
      </c>
      <c r="I151" s="5" t="s">
        <v>80</v>
      </c>
    </row>
    <row r="152" spans="1:9">
      <c r="A152" s="5" t="s">
        <v>81</v>
      </c>
      <c r="B152" s="3">
        <v>60260</v>
      </c>
      <c r="D152" s="8">
        <f t="shared" si="8"/>
        <v>4.0944648624114404</v>
      </c>
      <c r="I152" s="5" t="s">
        <v>81</v>
      </c>
    </row>
    <row r="153" spans="1:9">
      <c r="A153" s="5" t="s">
        <v>82</v>
      </c>
      <c r="B153" s="3">
        <v>41637</v>
      </c>
      <c r="D153" s="8">
        <f t="shared" si="8"/>
        <v>2.8290944818490726</v>
      </c>
      <c r="I153" s="5" t="s">
        <v>82</v>
      </c>
    </row>
    <row r="154" spans="1:9">
      <c r="A154" s="5" t="s">
        <v>83</v>
      </c>
      <c r="B154" s="3">
        <v>131212</v>
      </c>
      <c r="D154" s="8">
        <f t="shared" si="8"/>
        <v>8.9154152593217706</v>
      </c>
      <c r="I154" s="5" t="s">
        <v>83</v>
      </c>
    </row>
    <row r="155" spans="1:9">
      <c r="A155" s="5" t="s">
        <v>84</v>
      </c>
      <c r="B155" s="3">
        <v>50986</v>
      </c>
      <c r="D155" s="8">
        <f t="shared" si="8"/>
        <v>3.4643276713393574</v>
      </c>
      <c r="I155" s="5" t="s">
        <v>84</v>
      </c>
    </row>
    <row r="156" spans="1:9">
      <c r="A156" s="5" t="s">
        <v>85</v>
      </c>
      <c r="B156" s="3">
        <v>40423</v>
      </c>
      <c r="D156" s="8">
        <f t="shared" si="8"/>
        <v>2.746607254119775</v>
      </c>
      <c r="I156" s="5" t="s">
        <v>85</v>
      </c>
    </row>
    <row r="157" spans="1:9">
      <c r="A157" s="5" t="s">
        <v>86</v>
      </c>
      <c r="B157" s="3">
        <v>31414</v>
      </c>
      <c r="D157" s="8">
        <f t="shared" si="8"/>
        <v>2.1344759241253399</v>
      </c>
      <c r="I157" s="5" t="s">
        <v>86</v>
      </c>
    </row>
    <row r="158" spans="1:9">
      <c r="A158" s="5" t="s">
        <v>87</v>
      </c>
      <c r="B158" s="3">
        <v>33562</v>
      </c>
      <c r="D158" s="8">
        <f t="shared" si="8"/>
        <v>2.2804253188226475</v>
      </c>
      <c r="I158" s="5" t="s">
        <v>87</v>
      </c>
    </row>
    <row r="159" spans="1:9">
      <c r="A159" s="5" t="s">
        <v>88</v>
      </c>
      <c r="B159" s="3">
        <v>56531</v>
      </c>
      <c r="D159" s="8">
        <f t="shared" si="8"/>
        <v>3.8410918210584319</v>
      </c>
      <c r="I159" s="5" t="s">
        <v>88</v>
      </c>
    </row>
    <row r="160" spans="1:9">
      <c r="A160" s="5" t="s">
        <v>89</v>
      </c>
      <c r="B160" s="3">
        <v>34603</v>
      </c>
      <c r="D160" s="8">
        <f t="shared" si="8"/>
        <v>2.3511577768672929</v>
      </c>
      <c r="I160" s="5" t="s">
        <v>89</v>
      </c>
    </row>
    <row r="161" spans="1:9">
      <c r="A161" s="5" t="s">
        <v>90</v>
      </c>
      <c r="B161" s="3">
        <v>62586</v>
      </c>
      <c r="D161" s="8">
        <f t="shared" si="8"/>
        <v>4.2525087600212812</v>
      </c>
      <c r="I161" s="5" t="s">
        <v>90</v>
      </c>
    </row>
    <row r="162" spans="1:9">
      <c r="A162" s="5" t="s">
        <v>91</v>
      </c>
      <c r="B162" s="3">
        <v>47686</v>
      </c>
      <c r="D162" s="8">
        <f t="shared" si="8"/>
        <v>3.2401037409384652</v>
      </c>
      <c r="I162" s="5" t="s">
        <v>91</v>
      </c>
    </row>
    <row r="163" spans="1:9">
      <c r="A163" s="5" t="s">
        <v>40</v>
      </c>
      <c r="B163" s="3">
        <v>50033</v>
      </c>
      <c r="D163" s="8">
        <f t="shared" si="8"/>
        <v>3.3995745181054029</v>
      </c>
      <c r="I163" s="5" t="s">
        <v>40</v>
      </c>
    </row>
    <row r="164" spans="1:9">
      <c r="A164" s="5" t="s">
        <v>92</v>
      </c>
      <c r="B164" s="3">
        <v>17175</v>
      </c>
      <c r="D164" s="8">
        <f t="shared" si="8"/>
        <v>1.1669836377682787</v>
      </c>
      <c r="I164" s="5" t="s">
        <v>92</v>
      </c>
    </row>
    <row r="165" spans="1:9">
      <c r="A165" s="5" t="s">
        <v>93</v>
      </c>
      <c r="B165" s="3">
        <v>94240</v>
      </c>
      <c r="D165" s="8">
        <f t="shared" si="8"/>
        <v>6.4032918790848674</v>
      </c>
      <c r="I165" s="5" t="s">
        <v>93</v>
      </c>
    </row>
    <row r="166" spans="1:9">
      <c r="A166" s="5" t="s">
        <v>94</v>
      </c>
      <c r="B166" s="3">
        <v>16300</v>
      </c>
      <c r="D166" s="8">
        <f t="shared" si="8"/>
        <v>1.1075303228892543</v>
      </c>
      <c r="I166" s="5" t="s">
        <v>94</v>
      </c>
    </row>
    <row r="167" spans="1:9">
      <c r="A167" s="5" t="s">
        <v>95</v>
      </c>
      <c r="B167" s="3">
        <v>39677</v>
      </c>
      <c r="D167" s="8">
        <f t="shared" si="8"/>
        <v>2.6959190565200579</v>
      </c>
      <c r="I167" s="5" t="s">
        <v>95</v>
      </c>
    </row>
    <row r="168" spans="1:9">
      <c r="A168" s="5" t="s">
        <v>76</v>
      </c>
      <c r="B168" s="3">
        <v>9635</v>
      </c>
      <c r="D168" s="8">
        <f t="shared" si="8"/>
        <v>0.65466593012502861</v>
      </c>
      <c r="I168" s="5" t="s">
        <v>76</v>
      </c>
    </row>
    <row r="169" spans="1:9">
      <c r="A169" s="2"/>
      <c r="B169" s="3"/>
      <c r="D169" s="8"/>
    </row>
    <row r="170" spans="1:9">
      <c r="A170" s="2" t="s">
        <v>3</v>
      </c>
      <c r="B170" s="3">
        <v>1471743</v>
      </c>
      <c r="D170" s="8">
        <f t="shared" si="8"/>
        <v>100</v>
      </c>
    </row>
    <row r="172" spans="1:9">
      <c r="B172" s="1" t="s">
        <v>96</v>
      </c>
    </row>
    <row r="173" spans="1:9">
      <c r="A173" s="8" t="s">
        <v>76</v>
      </c>
      <c r="B173" s="8">
        <v>0.65466593012502861</v>
      </c>
    </row>
    <row r="174" spans="1:9">
      <c r="A174" s="8" t="s">
        <v>94</v>
      </c>
      <c r="B174" s="8">
        <v>1.1075303228892543</v>
      </c>
    </row>
    <row r="175" spans="1:9">
      <c r="A175" s="8" t="s">
        <v>92</v>
      </c>
      <c r="B175" s="8">
        <v>1.1669836377682787</v>
      </c>
    </row>
    <row r="176" spans="1:9">
      <c r="A176" s="8" t="s">
        <v>86</v>
      </c>
      <c r="B176" s="8">
        <v>2.1344759241253399</v>
      </c>
    </row>
    <row r="177" spans="1:2">
      <c r="A177" s="8" t="s">
        <v>87</v>
      </c>
      <c r="B177" s="8">
        <v>2.2804253188226475</v>
      </c>
    </row>
    <row r="178" spans="1:2">
      <c r="A178" s="8" t="s">
        <v>89</v>
      </c>
      <c r="B178" s="8">
        <v>2.3511577768672929</v>
      </c>
    </row>
    <row r="179" spans="1:2">
      <c r="A179" s="8" t="s">
        <v>95</v>
      </c>
      <c r="B179" s="8">
        <v>2.6959190565200579</v>
      </c>
    </row>
    <row r="180" spans="1:2">
      <c r="A180" s="8" t="s">
        <v>85</v>
      </c>
      <c r="B180" s="8">
        <v>2.746607254119775</v>
      </c>
    </row>
    <row r="181" spans="1:2">
      <c r="A181" s="8" t="s">
        <v>82</v>
      </c>
      <c r="B181" s="8">
        <v>2.8290944818490726</v>
      </c>
    </row>
    <row r="182" spans="1:2">
      <c r="A182" s="8" t="s">
        <v>91</v>
      </c>
      <c r="B182" s="8">
        <v>3.2401037409384652</v>
      </c>
    </row>
    <row r="183" spans="1:2">
      <c r="A183" s="8" t="s">
        <v>40</v>
      </c>
      <c r="B183" s="8">
        <v>3.3995745181054029</v>
      </c>
    </row>
    <row r="184" spans="1:2">
      <c r="A184" s="8" t="s">
        <v>84</v>
      </c>
      <c r="B184" s="8">
        <v>3.4643276713393574</v>
      </c>
    </row>
    <row r="185" spans="1:2">
      <c r="A185" s="8" t="s">
        <v>88</v>
      </c>
      <c r="B185" s="8">
        <v>3.8410918210584319</v>
      </c>
    </row>
    <row r="186" spans="1:2">
      <c r="A186" s="8" t="s">
        <v>81</v>
      </c>
      <c r="B186" s="8">
        <v>4.0944648624114404</v>
      </c>
    </row>
    <row r="187" spans="1:2">
      <c r="A187" s="8" t="s">
        <v>90</v>
      </c>
      <c r="B187" s="8">
        <v>4.2525087600212812</v>
      </c>
    </row>
    <row r="188" spans="1:2">
      <c r="A188" s="8" t="s">
        <v>93</v>
      </c>
      <c r="B188" s="8">
        <v>6.4032918790848674</v>
      </c>
    </row>
    <row r="189" spans="1:2">
      <c r="A189" s="8" t="s">
        <v>80</v>
      </c>
      <c r="B189" s="8">
        <v>8.3832571311703195</v>
      </c>
    </row>
    <row r="190" spans="1:2">
      <c r="A190" s="8" t="s">
        <v>83</v>
      </c>
      <c r="B190" s="8">
        <v>8.9154152593217706</v>
      </c>
    </row>
    <row r="191" spans="1:2">
      <c r="A191" s="8" t="s">
        <v>79</v>
      </c>
      <c r="B191" s="8">
        <v>35.898930723638571</v>
      </c>
    </row>
    <row r="194" spans="1:4">
      <c r="B194" s="2" t="s">
        <v>7</v>
      </c>
    </row>
    <row r="195" spans="1:4">
      <c r="B195" s="2" t="s">
        <v>68</v>
      </c>
    </row>
    <row r="196" spans="1:4">
      <c r="B196" s="2" t="s">
        <v>2</v>
      </c>
    </row>
    <row r="197" spans="1:4">
      <c r="A197" s="5" t="s">
        <v>79</v>
      </c>
      <c r="B197" s="3">
        <v>69822</v>
      </c>
      <c r="D197" s="8">
        <f>B197/3112.78</f>
        <v>22.430753217381245</v>
      </c>
    </row>
    <row r="198" spans="1:4">
      <c r="A198" s="5" t="s">
        <v>80</v>
      </c>
      <c r="B198" s="3">
        <v>28925</v>
      </c>
      <c r="D198" s="8">
        <f t="shared" ref="D198:D217" si="9">B198/3112.78</f>
        <v>9.2923367536414396</v>
      </c>
    </row>
    <row r="199" spans="1:4">
      <c r="A199" s="5" t="s">
        <v>81</v>
      </c>
      <c r="B199" s="3">
        <v>18832</v>
      </c>
      <c r="D199" s="8">
        <f t="shared" si="9"/>
        <v>6.0498975192593116</v>
      </c>
    </row>
    <row r="200" spans="1:4">
      <c r="A200" s="5" t="s">
        <v>82</v>
      </c>
      <c r="B200" s="3">
        <v>11556</v>
      </c>
      <c r="D200" s="8">
        <f t="shared" si="9"/>
        <v>3.7124371140909411</v>
      </c>
    </row>
    <row r="201" spans="1:4">
      <c r="A201" s="5" t="s">
        <v>83</v>
      </c>
      <c r="B201" s="3">
        <v>36132</v>
      </c>
      <c r="D201" s="8">
        <f t="shared" si="9"/>
        <v>11.607630478222038</v>
      </c>
    </row>
    <row r="202" spans="1:4">
      <c r="A202" s="5" t="s">
        <v>84</v>
      </c>
      <c r="B202" s="3">
        <v>14878</v>
      </c>
      <c r="D202" s="8">
        <f t="shared" si="9"/>
        <v>4.7796503447079459</v>
      </c>
    </row>
    <row r="203" spans="1:4">
      <c r="A203" s="5" t="s">
        <v>85</v>
      </c>
      <c r="B203" s="3">
        <v>8967</v>
      </c>
      <c r="D203" s="8">
        <f t="shared" si="9"/>
        <v>2.8807047076889467</v>
      </c>
    </row>
    <row r="204" spans="1:4">
      <c r="A204" s="5" t="s">
        <v>86</v>
      </c>
      <c r="B204" s="3">
        <v>8430</v>
      </c>
      <c r="D204" s="8">
        <f t="shared" si="9"/>
        <v>2.7081901065928204</v>
      </c>
    </row>
    <row r="205" spans="1:4">
      <c r="A205" s="5" t="s">
        <v>87</v>
      </c>
      <c r="B205" s="3">
        <v>7709</v>
      </c>
      <c r="D205" s="8">
        <f t="shared" si="9"/>
        <v>2.4765643572626397</v>
      </c>
    </row>
    <row r="206" spans="1:4">
      <c r="A206" s="5" t="s">
        <v>88</v>
      </c>
      <c r="B206" s="3">
        <v>12200</v>
      </c>
      <c r="D206" s="8">
        <f t="shared" si="9"/>
        <v>3.9193261329101317</v>
      </c>
    </row>
    <row r="207" spans="1:4">
      <c r="A207" s="5" t="s">
        <v>89</v>
      </c>
      <c r="B207" s="3">
        <v>8691</v>
      </c>
      <c r="D207" s="8">
        <f t="shared" si="9"/>
        <v>2.7920379853378652</v>
      </c>
    </row>
    <row r="208" spans="1:4">
      <c r="A208" s="5" t="s">
        <v>90</v>
      </c>
      <c r="B208" s="3">
        <v>16215</v>
      </c>
      <c r="D208" s="8">
        <f t="shared" si="9"/>
        <v>5.2091699381260481</v>
      </c>
    </row>
    <row r="209" spans="1:4">
      <c r="A209" s="5" t="s">
        <v>91</v>
      </c>
      <c r="B209" s="3">
        <v>13825</v>
      </c>
      <c r="D209" s="8">
        <f t="shared" si="9"/>
        <v>4.4413675235641445</v>
      </c>
    </row>
    <row r="210" spans="1:4">
      <c r="A210" s="5" t="s">
        <v>40</v>
      </c>
      <c r="B210" s="3">
        <v>18501</v>
      </c>
      <c r="D210" s="8">
        <f t="shared" si="9"/>
        <v>5.9435617036860942</v>
      </c>
    </row>
    <row r="211" spans="1:4">
      <c r="A211" s="5" t="s">
        <v>92</v>
      </c>
      <c r="B211" s="3">
        <v>4318</v>
      </c>
      <c r="D211" s="8">
        <f t="shared" si="9"/>
        <v>1.3871844460578646</v>
      </c>
    </row>
    <row r="212" spans="1:4">
      <c r="A212" s="5" t="s">
        <v>93</v>
      </c>
      <c r="B212" s="3">
        <v>21449</v>
      </c>
      <c r="D212" s="8">
        <f t="shared" si="9"/>
        <v>6.8906251003925743</v>
      </c>
    </row>
    <row r="213" spans="1:4">
      <c r="A213" s="5" t="s">
        <v>94</v>
      </c>
      <c r="B213" s="3">
        <v>2080</v>
      </c>
      <c r="D213" s="8">
        <f t="shared" si="9"/>
        <v>0.66821298003713714</v>
      </c>
    </row>
    <row r="214" spans="1:4">
      <c r="A214" s="5" t="s">
        <v>95</v>
      </c>
      <c r="B214" s="3">
        <v>7679</v>
      </c>
      <c r="D214" s="8">
        <f t="shared" si="9"/>
        <v>2.4669266700505657</v>
      </c>
    </row>
    <row r="215" spans="1:4">
      <c r="A215" s="5" t="s">
        <v>76</v>
      </c>
      <c r="B215" s="3">
        <v>889</v>
      </c>
      <c r="D215" s="8">
        <f t="shared" si="9"/>
        <v>0.28559679771779567</v>
      </c>
    </row>
    <row r="216" spans="1:4">
      <c r="A216" s="2"/>
      <c r="B216" s="3"/>
      <c r="D216" s="8"/>
    </row>
    <row r="217" spans="1:4">
      <c r="A217" s="2" t="s">
        <v>3</v>
      </c>
      <c r="B217" s="3">
        <v>311278</v>
      </c>
      <c r="D217" s="8">
        <f t="shared" si="9"/>
        <v>100</v>
      </c>
    </row>
    <row r="219" spans="1:4">
      <c r="B219" s="1" t="s">
        <v>96</v>
      </c>
    </row>
    <row r="220" spans="1:4">
      <c r="A220" s="8" t="s">
        <v>76</v>
      </c>
      <c r="B220" s="8">
        <v>0.28559679771779567</v>
      </c>
    </row>
    <row r="221" spans="1:4">
      <c r="A221" s="8" t="s">
        <v>94</v>
      </c>
      <c r="B221" s="8">
        <v>0.66821298003713714</v>
      </c>
    </row>
    <row r="222" spans="1:4">
      <c r="A222" s="8" t="s">
        <v>92</v>
      </c>
      <c r="B222" s="8">
        <v>1.3871844460578646</v>
      </c>
    </row>
    <row r="223" spans="1:4">
      <c r="A223" s="8" t="s">
        <v>95</v>
      </c>
      <c r="B223" s="8">
        <v>2.4669266700505657</v>
      </c>
    </row>
    <row r="224" spans="1:4">
      <c r="A224" s="8" t="s">
        <v>87</v>
      </c>
      <c r="B224" s="8">
        <v>2.4765643572626397</v>
      </c>
    </row>
    <row r="225" spans="1:2">
      <c r="A225" s="8" t="s">
        <v>86</v>
      </c>
      <c r="B225" s="8">
        <v>2.7081901065928204</v>
      </c>
    </row>
    <row r="226" spans="1:2">
      <c r="A226" s="8" t="s">
        <v>89</v>
      </c>
      <c r="B226" s="8">
        <v>2.7920379853378652</v>
      </c>
    </row>
    <row r="227" spans="1:2">
      <c r="A227" s="8" t="s">
        <v>85</v>
      </c>
      <c r="B227" s="8">
        <v>2.8807047076889467</v>
      </c>
    </row>
    <row r="228" spans="1:2">
      <c r="A228" s="8" t="s">
        <v>82</v>
      </c>
      <c r="B228" s="8">
        <v>3.7124371140909411</v>
      </c>
    </row>
    <row r="229" spans="1:2">
      <c r="A229" s="8" t="s">
        <v>88</v>
      </c>
      <c r="B229" s="8">
        <v>3.9193261329101317</v>
      </c>
    </row>
    <row r="230" spans="1:2">
      <c r="A230" s="8" t="s">
        <v>91</v>
      </c>
      <c r="B230" s="8">
        <v>4.4413675235641445</v>
      </c>
    </row>
    <row r="231" spans="1:2">
      <c r="A231" s="8" t="s">
        <v>84</v>
      </c>
      <c r="B231" s="8">
        <v>4.7796503447079459</v>
      </c>
    </row>
    <row r="232" spans="1:2">
      <c r="A232" s="8" t="s">
        <v>90</v>
      </c>
      <c r="B232" s="8">
        <v>5.2091699381260481</v>
      </c>
    </row>
    <row r="233" spans="1:2">
      <c r="A233" s="8" t="s">
        <v>40</v>
      </c>
      <c r="B233" s="8">
        <v>5.9435617036860942</v>
      </c>
    </row>
    <row r="234" spans="1:2">
      <c r="A234" s="8" t="s">
        <v>81</v>
      </c>
      <c r="B234" s="8">
        <v>6.0498975192593116</v>
      </c>
    </row>
    <row r="235" spans="1:2">
      <c r="A235" s="8" t="s">
        <v>93</v>
      </c>
      <c r="B235" s="8">
        <v>6.8906251003925743</v>
      </c>
    </row>
    <row r="236" spans="1:2">
      <c r="A236" s="8" t="s">
        <v>80</v>
      </c>
      <c r="B236" s="8">
        <v>9.2923367536414396</v>
      </c>
    </row>
    <row r="237" spans="1:2">
      <c r="A237" s="8" t="s">
        <v>83</v>
      </c>
      <c r="B237" s="8">
        <v>11.607630478222038</v>
      </c>
    </row>
    <row r="238" spans="1:2">
      <c r="A238" s="8" t="s">
        <v>79</v>
      </c>
      <c r="B238" s="8">
        <v>22.430753217381245</v>
      </c>
    </row>
  </sheetData>
  <sortState ref="A220:B238">
    <sortCondition ref="B2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2"/>
  <sheetViews>
    <sheetView topLeftCell="A204" workbookViewId="0">
      <selection activeCell="A214" sqref="A214:B232"/>
    </sheetView>
  </sheetViews>
  <sheetFormatPr defaultRowHeight="14.4"/>
  <cols>
    <col min="1" max="1" width="59" style="1" customWidth="1"/>
    <col min="2" max="3" width="9.109375" style="1"/>
  </cols>
  <sheetData>
    <row r="1" spans="1:6">
      <c r="A1" s="2" t="s">
        <v>0</v>
      </c>
    </row>
    <row r="4" spans="1:6">
      <c r="B4" s="2" t="s">
        <v>72</v>
      </c>
    </row>
    <row r="5" spans="1:6">
      <c r="B5" s="2" t="s">
        <v>2</v>
      </c>
    </row>
    <row r="6" spans="1:6">
      <c r="B6" s="2" t="s">
        <v>3</v>
      </c>
      <c r="C6" s="2" t="s">
        <v>4</v>
      </c>
      <c r="E6" s="2" t="s">
        <v>3</v>
      </c>
      <c r="F6" s="2" t="s">
        <v>4</v>
      </c>
    </row>
    <row r="7" spans="1:6">
      <c r="A7" s="5" t="s">
        <v>26</v>
      </c>
      <c r="B7" s="6">
        <v>132483.19399999999</v>
      </c>
      <c r="C7" s="6">
        <v>6772.7049999999999</v>
      </c>
      <c r="E7" s="8">
        <f>B7/3940.03</f>
        <v>33.624920114821457</v>
      </c>
      <c r="F7" s="8">
        <f>C7/126.12</f>
        <v>53.700483666349506</v>
      </c>
    </row>
    <row r="8" spans="1:6">
      <c r="A8" s="5" t="s">
        <v>73</v>
      </c>
      <c r="B8" s="6">
        <v>13909.94</v>
      </c>
      <c r="C8" s="6">
        <v>794.51400000000001</v>
      </c>
      <c r="E8" s="8">
        <f t="shared" ref="E8:E20" si="0">B8/3940.03</f>
        <v>3.5304147430349513</v>
      </c>
      <c r="F8" s="8">
        <f t="shared" ref="F8:F20" si="1">C8/126.12</f>
        <v>6.2996669838249284</v>
      </c>
    </row>
    <row r="9" spans="1:6">
      <c r="A9" s="5" t="s">
        <v>27</v>
      </c>
      <c r="B9" s="6">
        <v>27938.576000000001</v>
      </c>
      <c r="C9" s="6">
        <v>783.38599999999997</v>
      </c>
      <c r="E9" s="8">
        <f t="shared" si="0"/>
        <v>7.090955145011586</v>
      </c>
      <c r="F9" s="8">
        <f t="shared" si="1"/>
        <v>6.211433555344116</v>
      </c>
    </row>
    <row r="10" spans="1:6">
      <c r="A10" s="5" t="s">
        <v>28</v>
      </c>
      <c r="B10" s="6">
        <v>124570.149</v>
      </c>
      <c r="C10" s="6">
        <v>2346.4090000000001</v>
      </c>
      <c r="E10" s="8">
        <f t="shared" si="0"/>
        <v>31.616548351154687</v>
      </c>
      <c r="F10" s="8">
        <f t="shared" si="1"/>
        <v>18.604575007928958</v>
      </c>
    </row>
    <row r="11" spans="1:6">
      <c r="A11" s="5" t="s">
        <v>29</v>
      </c>
      <c r="B11" s="6">
        <v>22658.842000000001</v>
      </c>
      <c r="C11" s="6">
        <v>506.64699999999999</v>
      </c>
      <c r="E11" s="8">
        <f t="shared" si="0"/>
        <v>5.7509313380862581</v>
      </c>
      <c r="F11" s="8">
        <f t="shared" si="1"/>
        <v>4.017182048842372</v>
      </c>
    </row>
    <row r="12" spans="1:6">
      <c r="A12" s="5" t="s">
        <v>30</v>
      </c>
      <c r="B12" s="6">
        <v>7367.7740000000003</v>
      </c>
      <c r="C12" s="6">
        <v>211.72499999999999</v>
      </c>
      <c r="E12" s="8">
        <f t="shared" si="0"/>
        <v>1.8699791625952087</v>
      </c>
      <c r="F12" s="8">
        <f t="shared" si="1"/>
        <v>1.6787583254043768</v>
      </c>
    </row>
    <row r="13" spans="1:6">
      <c r="A13" s="5" t="s">
        <v>31</v>
      </c>
      <c r="B13" s="6">
        <v>15990.880999999999</v>
      </c>
      <c r="C13" s="6">
        <v>255.078</v>
      </c>
      <c r="E13" s="8">
        <f t="shared" si="0"/>
        <v>4.0585683357740931</v>
      </c>
      <c r="F13" s="8">
        <f t="shared" si="1"/>
        <v>2.0225023786869647</v>
      </c>
    </row>
    <row r="14" spans="1:6">
      <c r="A14" s="5" t="s">
        <v>33</v>
      </c>
      <c r="B14" s="6">
        <v>7570.2309999999998</v>
      </c>
      <c r="C14" s="6">
        <v>109.71</v>
      </c>
      <c r="E14" s="8">
        <f t="shared" si="0"/>
        <v>1.9213637967223598</v>
      </c>
      <c r="F14" s="8">
        <f t="shared" si="1"/>
        <v>0.86988582302568973</v>
      </c>
    </row>
    <row r="15" spans="1:6">
      <c r="A15" s="5" t="s">
        <v>38</v>
      </c>
      <c r="B15" s="6">
        <v>13507.161</v>
      </c>
      <c r="C15" s="6">
        <v>242.54</v>
      </c>
      <c r="E15" s="8">
        <f t="shared" si="0"/>
        <v>3.4281873488272931</v>
      </c>
      <c r="F15" s="8">
        <f t="shared" si="1"/>
        <v>1.9230891214716141</v>
      </c>
    </row>
    <row r="16" spans="1:6">
      <c r="A16" s="5" t="s">
        <v>35</v>
      </c>
      <c r="B16" s="6">
        <v>10125.879000000001</v>
      </c>
      <c r="C16" s="6">
        <v>252.351</v>
      </c>
      <c r="E16" s="8">
        <f t="shared" si="0"/>
        <v>2.570000482229831</v>
      </c>
      <c r="F16" s="8">
        <f t="shared" si="1"/>
        <v>2.0008801141769741</v>
      </c>
    </row>
    <row r="17" spans="1:6">
      <c r="A17" s="5" t="s">
        <v>36</v>
      </c>
      <c r="B17" s="6">
        <v>5322.2569999999996</v>
      </c>
      <c r="C17" s="6">
        <v>114.471</v>
      </c>
      <c r="E17" s="8">
        <f t="shared" si="0"/>
        <v>1.3508163643424034</v>
      </c>
      <c r="F17" s="8">
        <f t="shared" si="1"/>
        <v>0.90763558515699339</v>
      </c>
    </row>
    <row r="18" spans="1:6">
      <c r="A18" s="4" t="s">
        <v>24</v>
      </c>
      <c r="B18" s="12">
        <v>12558.613000000012</v>
      </c>
      <c r="C18" s="12">
        <v>222.85800000000017</v>
      </c>
      <c r="E18" s="8">
        <f t="shared" si="0"/>
        <v>3.1874409585713845</v>
      </c>
      <c r="F18" s="8">
        <f t="shared" si="1"/>
        <v>1.7670313986679367</v>
      </c>
    </row>
    <row r="19" spans="1:6">
      <c r="B19" s="7"/>
      <c r="C19" s="7"/>
      <c r="E19" s="8"/>
      <c r="F19" s="8"/>
    </row>
    <row r="20" spans="1:6">
      <c r="A20" s="2" t="s">
        <v>41</v>
      </c>
      <c r="B20" s="6">
        <v>394003.49699999997</v>
      </c>
      <c r="C20" s="6">
        <v>12612.394</v>
      </c>
      <c r="E20" s="8">
        <f t="shared" si="0"/>
        <v>100.00012614117151</v>
      </c>
      <c r="F20" s="8">
        <f t="shared" si="1"/>
        <v>100.00312400888043</v>
      </c>
    </row>
    <row r="21" spans="1:6">
      <c r="A21" s="2"/>
      <c r="B21" s="7"/>
      <c r="C21" s="7"/>
    </row>
    <row r="22" spans="1:6">
      <c r="A22" s="2"/>
    </row>
    <row r="23" spans="1:6">
      <c r="A23" s="2"/>
      <c r="B23" s="2" t="s">
        <v>4</v>
      </c>
    </row>
    <row r="24" spans="1:6">
      <c r="A24" s="5" t="s">
        <v>26</v>
      </c>
      <c r="B24" s="6">
        <v>6772.7049999999999</v>
      </c>
    </row>
    <row r="25" spans="1:6">
      <c r="A25" s="5" t="s">
        <v>28</v>
      </c>
      <c r="B25" s="6">
        <v>2346.4090000000001</v>
      </c>
    </row>
    <row r="26" spans="1:6">
      <c r="A26" s="5" t="s">
        <v>73</v>
      </c>
      <c r="B26" s="6">
        <v>794.51400000000001</v>
      </c>
    </row>
    <row r="27" spans="1:6">
      <c r="A27" s="5" t="s">
        <v>27</v>
      </c>
      <c r="B27" s="6">
        <v>783.38599999999997</v>
      </c>
    </row>
    <row r="28" spans="1:6">
      <c r="A28" s="5" t="s">
        <v>29</v>
      </c>
      <c r="B28" s="6">
        <v>506.64699999999999</v>
      </c>
    </row>
    <row r="29" spans="1:6">
      <c r="A29" s="5" t="s">
        <v>31</v>
      </c>
      <c r="B29" s="6">
        <v>255.078</v>
      </c>
    </row>
    <row r="30" spans="1:6">
      <c r="A30" s="5" t="s">
        <v>71</v>
      </c>
      <c r="B30" s="6">
        <v>252.351</v>
      </c>
    </row>
    <row r="31" spans="1:6">
      <c r="A31" s="5" t="s">
        <v>38</v>
      </c>
      <c r="B31" s="6">
        <v>242.54</v>
      </c>
    </row>
    <row r="32" spans="1:6">
      <c r="A32" s="5" t="s">
        <v>70</v>
      </c>
      <c r="B32" s="6">
        <v>211.72499999999999</v>
      </c>
    </row>
    <row r="33" spans="1:3">
      <c r="A33" s="5" t="s">
        <v>75</v>
      </c>
      <c r="B33" s="6">
        <v>114.471</v>
      </c>
    </row>
    <row r="34" spans="1:3">
      <c r="A34" s="5" t="s">
        <v>74</v>
      </c>
      <c r="B34" s="6">
        <v>109.71</v>
      </c>
    </row>
    <row r="35" spans="1:3">
      <c r="A35" s="4" t="s">
        <v>24</v>
      </c>
      <c r="B35" s="12">
        <v>222.85800000000017</v>
      </c>
    </row>
    <row r="37" spans="1:3">
      <c r="B37" s="1" t="s">
        <v>39</v>
      </c>
      <c r="C37" s="1" t="s">
        <v>40</v>
      </c>
    </row>
    <row r="38" spans="1:3">
      <c r="A38" s="1" t="s">
        <v>24</v>
      </c>
      <c r="B38" s="8">
        <v>3.1874409585713845</v>
      </c>
      <c r="C38" s="8">
        <v>1.7670313986679367</v>
      </c>
    </row>
    <row r="39" spans="1:3">
      <c r="A39" s="1" t="s">
        <v>33</v>
      </c>
      <c r="B39" s="8">
        <v>1.9213637967223598</v>
      </c>
      <c r="C39" s="8">
        <v>0.86988582302568973</v>
      </c>
    </row>
    <row r="40" spans="1:3">
      <c r="A40" s="1" t="s">
        <v>36</v>
      </c>
      <c r="B40" s="8">
        <v>1.3508163643424034</v>
      </c>
      <c r="C40" s="8">
        <v>0.90763558515699339</v>
      </c>
    </row>
    <row r="41" spans="1:3">
      <c r="A41" s="1" t="s">
        <v>30</v>
      </c>
      <c r="B41" s="8">
        <v>1.8699791625952087</v>
      </c>
      <c r="C41" s="8">
        <v>1.6787583254043768</v>
      </c>
    </row>
    <row r="42" spans="1:3">
      <c r="A42" s="1" t="s">
        <v>38</v>
      </c>
      <c r="B42" s="8">
        <v>3.4281873488272931</v>
      </c>
      <c r="C42" s="8">
        <v>1.9230891214716141</v>
      </c>
    </row>
    <row r="43" spans="1:3">
      <c r="A43" s="1" t="s">
        <v>35</v>
      </c>
      <c r="B43" s="8">
        <v>2.570000482229831</v>
      </c>
      <c r="C43" s="8">
        <v>2.0008801141769741</v>
      </c>
    </row>
    <row r="44" spans="1:3">
      <c r="A44" s="1" t="s">
        <v>31</v>
      </c>
      <c r="B44" s="8">
        <v>4.0585683357740931</v>
      </c>
      <c r="C44" s="8">
        <v>2.0225023786869647</v>
      </c>
    </row>
    <row r="45" spans="1:3">
      <c r="A45" s="1" t="s">
        <v>29</v>
      </c>
      <c r="B45" s="8">
        <v>5.7509313380862581</v>
      </c>
      <c r="C45" s="8">
        <v>4.017182048842372</v>
      </c>
    </row>
    <row r="46" spans="1:3">
      <c r="A46" s="1" t="s">
        <v>27</v>
      </c>
      <c r="B46" s="8">
        <v>7.090955145011586</v>
      </c>
      <c r="C46" s="8">
        <v>6.211433555344116</v>
      </c>
    </row>
    <row r="47" spans="1:3">
      <c r="A47" s="1" t="s">
        <v>73</v>
      </c>
      <c r="B47" s="8">
        <v>3.5304147430349513</v>
      </c>
      <c r="C47" s="8">
        <v>6.2996669838249284</v>
      </c>
    </row>
    <row r="48" spans="1:3">
      <c r="A48" s="1" t="s">
        <v>28</v>
      </c>
      <c r="B48" s="8">
        <v>31.616548351154687</v>
      </c>
      <c r="C48" s="8">
        <v>18.604575007928958</v>
      </c>
    </row>
    <row r="49" spans="1:6">
      <c r="A49" s="1" t="s">
        <v>26</v>
      </c>
      <c r="B49" s="8">
        <v>33.624920114821457</v>
      </c>
      <c r="C49" s="8">
        <v>53.700483666349506</v>
      </c>
    </row>
    <row r="53" spans="1:6">
      <c r="B53" s="2" t="s">
        <v>3</v>
      </c>
      <c r="C53" s="2" t="s">
        <v>4</v>
      </c>
    </row>
    <row r="54" spans="1:6">
      <c r="B54" s="2" t="s">
        <v>41</v>
      </c>
      <c r="C54" s="2" t="s">
        <v>41</v>
      </c>
    </row>
    <row r="55" spans="1:6">
      <c r="B55" s="2" t="s">
        <v>72</v>
      </c>
      <c r="C55" s="2" t="s">
        <v>72</v>
      </c>
    </row>
    <row r="56" spans="1:6">
      <c r="B56" s="2" t="s">
        <v>2</v>
      </c>
      <c r="C56" s="2" t="s">
        <v>2</v>
      </c>
      <c r="E56" s="1" t="s">
        <v>39</v>
      </c>
      <c r="F56" s="1" t="s">
        <v>40</v>
      </c>
    </row>
    <row r="57" spans="1:6">
      <c r="A57" s="2" t="s">
        <v>43</v>
      </c>
      <c r="B57" s="6">
        <v>61029.82</v>
      </c>
      <c r="C57" s="6">
        <v>2609.6930000000002</v>
      </c>
      <c r="E57" s="8">
        <f>B57/3940.03</f>
        <v>15.489684088699832</v>
      </c>
      <c r="F57" s="8">
        <f>C57/126.12</f>
        <v>20.692142404059627</v>
      </c>
    </row>
    <row r="58" spans="1:6">
      <c r="A58" s="2" t="s">
        <v>44</v>
      </c>
      <c r="B58" s="6">
        <v>33704.392999999996</v>
      </c>
      <c r="C58" s="6">
        <v>1138.058</v>
      </c>
      <c r="E58" s="8">
        <f t="shared" ref="E58:E65" si="2">B58/3940.03</f>
        <v>8.5543493323654882</v>
      </c>
      <c r="F58" s="8">
        <f t="shared" ref="F58:F65" si="3">C58/126.12</f>
        <v>9.0236124326038691</v>
      </c>
    </row>
    <row r="59" spans="1:6">
      <c r="A59" s="2" t="s">
        <v>45</v>
      </c>
      <c r="B59" s="6">
        <v>41998.866999999998</v>
      </c>
      <c r="C59" s="6">
        <v>1170.6759999999999</v>
      </c>
      <c r="E59" s="8">
        <f t="shared" si="2"/>
        <v>10.659529749773478</v>
      </c>
      <c r="F59" s="8">
        <f t="shared" si="3"/>
        <v>9.2822391373295261</v>
      </c>
    </row>
    <row r="60" spans="1:6">
      <c r="A60" s="2" t="s">
        <v>46</v>
      </c>
      <c r="B60" s="6">
        <v>63521.29</v>
      </c>
      <c r="C60" s="6">
        <v>2074.694</v>
      </c>
      <c r="E60" s="8">
        <f t="shared" si="2"/>
        <v>16.122032065745692</v>
      </c>
      <c r="F60" s="8">
        <f t="shared" si="3"/>
        <v>16.450158579130985</v>
      </c>
    </row>
    <row r="61" spans="1:6">
      <c r="A61" s="2" t="s">
        <v>47</v>
      </c>
      <c r="B61" s="6">
        <v>38081.857000000004</v>
      </c>
      <c r="C61" s="6">
        <v>1256.646</v>
      </c>
      <c r="E61" s="8">
        <f t="shared" si="2"/>
        <v>9.6653723448806232</v>
      </c>
      <c r="F61" s="8">
        <f t="shared" si="3"/>
        <v>9.9638915318744044</v>
      </c>
    </row>
    <row r="62" spans="1:6">
      <c r="A62" s="2" t="s">
        <v>48</v>
      </c>
      <c r="B62" s="6">
        <v>46681.014999999999</v>
      </c>
      <c r="C62" s="6">
        <v>810.96299999999997</v>
      </c>
      <c r="E62" s="8">
        <f t="shared" si="2"/>
        <v>11.847883137945649</v>
      </c>
      <c r="F62" s="8">
        <f t="shared" si="3"/>
        <v>6.4300903901046613</v>
      </c>
    </row>
    <row r="63" spans="1:6">
      <c r="A63" s="2" t="s">
        <v>49</v>
      </c>
      <c r="B63" s="6">
        <v>108986.254</v>
      </c>
      <c r="C63" s="6">
        <v>3551.665</v>
      </c>
      <c r="E63" s="8">
        <f t="shared" si="2"/>
        <v>27.661275167955573</v>
      </c>
      <c r="F63" s="8">
        <f t="shared" si="3"/>
        <v>28.160997462733903</v>
      </c>
    </row>
    <row r="64" spans="1:6">
      <c r="E64" s="8"/>
      <c r="F64" s="8"/>
    </row>
    <row r="65" spans="1:6">
      <c r="A65" s="2" t="s">
        <v>42</v>
      </c>
      <c r="B65" s="6">
        <v>394003.49699999997</v>
      </c>
      <c r="C65" s="6">
        <v>12612.394</v>
      </c>
      <c r="E65" s="8">
        <f t="shared" si="2"/>
        <v>100.00012614117151</v>
      </c>
      <c r="F65" s="8">
        <f t="shared" si="3"/>
        <v>100.00312400888043</v>
      </c>
    </row>
    <row r="68" spans="1:6">
      <c r="B68" s="2" t="s">
        <v>72</v>
      </c>
    </row>
    <row r="69" spans="1:6">
      <c r="B69" s="2" t="s">
        <v>2</v>
      </c>
    </row>
    <row r="70" spans="1:6">
      <c r="B70" s="2" t="s">
        <v>3</v>
      </c>
      <c r="C70" s="2" t="s">
        <v>4</v>
      </c>
      <c r="E70" s="1" t="s">
        <v>39</v>
      </c>
      <c r="F70" s="1" t="s">
        <v>40</v>
      </c>
    </row>
    <row r="71" spans="1:6">
      <c r="A71" s="5" t="s">
        <v>54</v>
      </c>
      <c r="B71" s="6">
        <v>12226.492</v>
      </c>
      <c r="C71" s="6">
        <v>476.72399999999999</v>
      </c>
      <c r="E71" s="8">
        <f>B71/1324.83</f>
        <v>9.2287251949306714</v>
      </c>
      <c r="F71" s="8">
        <f>C71/67.73</f>
        <v>7.0385944190166834</v>
      </c>
    </row>
    <row r="72" spans="1:6">
      <c r="A72" s="5" t="s">
        <v>55</v>
      </c>
      <c r="B72" s="6">
        <v>1226.548</v>
      </c>
      <c r="C72" s="6">
        <v>16.158999999999999</v>
      </c>
      <c r="E72" s="8">
        <f t="shared" ref="E72:E86" si="4">B72/1324.83</f>
        <v>0.92581538763464</v>
      </c>
      <c r="F72" s="8">
        <f t="shared" ref="F72:F86" si="5">C72/67.73</f>
        <v>0.2385796545105566</v>
      </c>
    </row>
    <row r="73" spans="1:6">
      <c r="A73" s="5" t="s">
        <v>56</v>
      </c>
      <c r="B73" s="6">
        <v>5612.1890000000003</v>
      </c>
      <c r="C73" s="6">
        <v>181.47399999999999</v>
      </c>
      <c r="E73" s="8">
        <f t="shared" si="4"/>
        <v>4.2361578466671199</v>
      </c>
      <c r="F73" s="8">
        <f t="shared" si="5"/>
        <v>2.6793739849402036</v>
      </c>
    </row>
    <row r="74" spans="1:6">
      <c r="A74" s="5" t="s">
        <v>57</v>
      </c>
      <c r="B74" s="6">
        <v>17823.925999999999</v>
      </c>
      <c r="C74" s="6">
        <v>734.93899999999996</v>
      </c>
      <c r="E74" s="8">
        <f t="shared" si="4"/>
        <v>13.453745763607406</v>
      </c>
      <c r="F74" s="8">
        <f t="shared" si="5"/>
        <v>10.851011368669717</v>
      </c>
    </row>
    <row r="75" spans="1:6">
      <c r="A75" s="5" t="s">
        <v>59</v>
      </c>
      <c r="B75" s="6">
        <v>1455.2149999999999</v>
      </c>
      <c r="C75" s="6">
        <v>48.716999999999999</v>
      </c>
      <c r="E75" s="8">
        <f t="shared" si="4"/>
        <v>1.0984164005947934</v>
      </c>
      <c r="F75" s="8">
        <f t="shared" si="5"/>
        <v>0.71928244500221461</v>
      </c>
    </row>
    <row r="76" spans="1:6">
      <c r="A76" s="5" t="s">
        <v>58</v>
      </c>
      <c r="B76" s="11">
        <v>11853.599999999999</v>
      </c>
      <c r="C76" s="11">
        <v>491.673</v>
      </c>
      <c r="E76" s="8">
        <f t="shared" si="4"/>
        <v>8.9472611580353707</v>
      </c>
      <c r="F76" s="8">
        <f t="shared" si="5"/>
        <v>7.2593090211132436</v>
      </c>
    </row>
    <row r="77" spans="1:6">
      <c r="A77" s="5" t="s">
        <v>60</v>
      </c>
      <c r="B77" s="6">
        <v>2851.9720000000002</v>
      </c>
      <c r="C77" s="6">
        <v>154.904</v>
      </c>
      <c r="E77" s="8">
        <f t="shared" si="4"/>
        <v>2.1527078945977975</v>
      </c>
      <c r="F77" s="8">
        <f t="shared" si="5"/>
        <v>2.2870810571386384</v>
      </c>
    </row>
    <row r="78" spans="1:6">
      <c r="A78" s="5" t="s">
        <v>61</v>
      </c>
      <c r="B78" s="6">
        <v>7161.5410000000002</v>
      </c>
      <c r="C78" s="6">
        <v>153.92699999999999</v>
      </c>
      <c r="E78" s="8">
        <f t="shared" si="4"/>
        <v>5.4056301563219433</v>
      </c>
      <c r="F78" s="8">
        <f t="shared" si="5"/>
        <v>2.2726561346522955</v>
      </c>
    </row>
    <row r="79" spans="1:6">
      <c r="A79" s="5" t="s">
        <v>62</v>
      </c>
      <c r="B79" s="6">
        <v>7388.7759999999998</v>
      </c>
      <c r="C79" s="6">
        <v>361.91500000000002</v>
      </c>
      <c r="E79" s="8">
        <f t="shared" si="4"/>
        <v>5.5771502758844536</v>
      </c>
      <c r="F79" s="8">
        <f t="shared" si="5"/>
        <v>5.3434962350509378</v>
      </c>
    </row>
    <row r="80" spans="1:6">
      <c r="A80" s="5" t="s">
        <v>63</v>
      </c>
      <c r="B80" s="6">
        <v>25773.798999999999</v>
      </c>
      <c r="C80" s="6">
        <v>38.841000000000001</v>
      </c>
      <c r="E80" s="8">
        <f t="shared" si="4"/>
        <v>19.454419812353283</v>
      </c>
      <c r="F80" s="8">
        <f t="shared" si="5"/>
        <v>0.57346818248929576</v>
      </c>
    </row>
    <row r="81" spans="1:6">
      <c r="A81" s="5" t="s">
        <v>64</v>
      </c>
      <c r="B81" s="6">
        <v>4676.5600000000004</v>
      </c>
      <c r="C81" s="6">
        <v>1095.0229999999999</v>
      </c>
      <c r="E81" s="8">
        <f t="shared" si="4"/>
        <v>3.5299321422371177</v>
      </c>
      <c r="F81" s="8">
        <f t="shared" si="5"/>
        <v>16.167473793001623</v>
      </c>
    </row>
    <row r="82" spans="1:6">
      <c r="A82" s="5" t="s">
        <v>65</v>
      </c>
      <c r="B82" s="6">
        <v>17897.472000000002</v>
      </c>
      <c r="C82" s="6">
        <v>2708.85</v>
      </c>
      <c r="E82" s="8">
        <f t="shared" si="4"/>
        <v>13.509259301193362</v>
      </c>
      <c r="F82" s="8">
        <f t="shared" si="5"/>
        <v>39.994832422855453</v>
      </c>
    </row>
    <row r="83" spans="1:6">
      <c r="A83" s="5" t="s">
        <v>66</v>
      </c>
      <c r="B83" s="6">
        <v>3097.6559999999999</v>
      </c>
      <c r="C83" s="6">
        <v>227.29000000000002</v>
      </c>
      <c r="E83" s="8">
        <f t="shared" si="4"/>
        <v>2.3381535744208692</v>
      </c>
      <c r="F83" s="8">
        <f t="shared" si="5"/>
        <v>3.3558245976672083</v>
      </c>
    </row>
    <row r="84" spans="1:6" s="1" customFormat="1">
      <c r="A84" s="5" t="s">
        <v>67</v>
      </c>
      <c r="B84" s="6">
        <v>13437.447999999989</v>
      </c>
      <c r="C84" s="6">
        <v>82.268999999999323</v>
      </c>
      <c r="E84" s="8">
        <f t="shared" si="4"/>
        <v>10.142771525403251</v>
      </c>
      <c r="F84" s="8">
        <f t="shared" si="5"/>
        <v>1.2146611545843691</v>
      </c>
    </row>
    <row r="85" spans="1:6">
      <c r="B85" s="8"/>
      <c r="C85" s="8"/>
      <c r="E85" s="8"/>
      <c r="F85" s="8"/>
    </row>
    <row r="86" spans="1:6">
      <c r="A86" s="2" t="s">
        <v>7</v>
      </c>
      <c r="B86" s="6">
        <f>SUM(B71:B85)</f>
        <v>132483.19399999999</v>
      </c>
      <c r="C86" s="6">
        <f>SUM(C71:C85)</f>
        <v>6772.7049999999999</v>
      </c>
      <c r="E86" s="8">
        <f t="shared" si="4"/>
        <v>100.00014643388208</v>
      </c>
      <c r="F86" s="8">
        <f t="shared" si="5"/>
        <v>99.995644470692454</v>
      </c>
    </row>
    <row r="87" spans="1:6" s="1" customFormat="1">
      <c r="A87" s="2"/>
      <c r="B87" s="6"/>
      <c r="C87" s="6"/>
    </row>
    <row r="88" spans="1:6">
      <c r="B88" s="7"/>
      <c r="C88" s="7"/>
    </row>
    <row r="89" spans="1:6">
      <c r="B89" s="2" t="s">
        <v>4</v>
      </c>
    </row>
    <row r="90" spans="1:6">
      <c r="A90" s="5" t="s">
        <v>65</v>
      </c>
      <c r="B90" s="6">
        <v>2708.85</v>
      </c>
    </row>
    <row r="91" spans="1:6">
      <c r="A91" s="5" t="s">
        <v>64</v>
      </c>
      <c r="B91" s="6">
        <v>1095.0229999999999</v>
      </c>
    </row>
    <row r="92" spans="1:6">
      <c r="A92" s="5" t="s">
        <v>57</v>
      </c>
      <c r="B92" s="6">
        <v>734.93899999999996</v>
      </c>
    </row>
    <row r="93" spans="1:6">
      <c r="A93" s="5" t="s">
        <v>58</v>
      </c>
      <c r="B93" s="11">
        <v>491.673</v>
      </c>
    </row>
    <row r="94" spans="1:6">
      <c r="A94" s="5" t="s">
        <v>54</v>
      </c>
      <c r="B94" s="6">
        <v>476.72399999999999</v>
      </c>
    </row>
    <row r="95" spans="1:6">
      <c r="A95" s="5" t="s">
        <v>62</v>
      </c>
      <c r="B95" s="6">
        <v>361.91500000000002</v>
      </c>
    </row>
    <row r="96" spans="1:6">
      <c r="A96" s="5" t="s">
        <v>66</v>
      </c>
      <c r="B96" s="6">
        <v>227.29000000000002</v>
      </c>
    </row>
    <row r="97" spans="1:3">
      <c r="A97" s="5" t="s">
        <v>56</v>
      </c>
      <c r="B97" s="6">
        <v>181.47399999999999</v>
      </c>
    </row>
    <row r="98" spans="1:3">
      <c r="A98" s="5" t="s">
        <v>60</v>
      </c>
      <c r="B98" s="6">
        <v>154.904</v>
      </c>
    </row>
    <row r="99" spans="1:3">
      <c r="A99" s="5" t="s">
        <v>61</v>
      </c>
      <c r="B99" s="6">
        <v>153.92699999999999</v>
      </c>
    </row>
    <row r="100" spans="1:3">
      <c r="A100" s="5" t="s">
        <v>59</v>
      </c>
      <c r="B100" s="6">
        <v>48.716999999999999</v>
      </c>
    </row>
    <row r="101" spans="1:3">
      <c r="A101" s="5" t="s">
        <v>63</v>
      </c>
      <c r="B101" s="6">
        <v>38.841000000000001</v>
      </c>
    </row>
    <row r="102" spans="1:3">
      <c r="A102" s="5" t="s">
        <v>67</v>
      </c>
      <c r="B102" s="6">
        <v>98</v>
      </c>
    </row>
    <row r="105" spans="1:3">
      <c r="B105" s="1" t="s">
        <v>39</v>
      </c>
      <c r="C105" s="1" t="s">
        <v>40</v>
      </c>
    </row>
    <row r="106" spans="1:3">
      <c r="A106" s="1" t="s">
        <v>67</v>
      </c>
      <c r="B106" s="8">
        <v>10.142771525403251</v>
      </c>
      <c r="C106" s="8">
        <v>1.2146611545843691</v>
      </c>
    </row>
    <row r="107" spans="1:3">
      <c r="A107" s="1" t="s">
        <v>55</v>
      </c>
      <c r="B107" s="8">
        <v>0.92581538763464</v>
      </c>
      <c r="C107" s="8">
        <v>0.2385796545105566</v>
      </c>
    </row>
    <row r="108" spans="1:3">
      <c r="A108" s="1" t="s">
        <v>63</v>
      </c>
      <c r="B108" s="8">
        <v>19.454419812353283</v>
      </c>
      <c r="C108" s="8">
        <v>0.57346818248929576</v>
      </c>
    </row>
    <row r="109" spans="1:3">
      <c r="A109" s="1" t="s">
        <v>59</v>
      </c>
      <c r="B109" s="8">
        <v>1.0984164005947934</v>
      </c>
      <c r="C109" s="8">
        <v>0.71928244500221461</v>
      </c>
    </row>
    <row r="110" spans="1:3">
      <c r="A110" s="1" t="s">
        <v>61</v>
      </c>
      <c r="B110" s="8">
        <v>5.4056301563219433</v>
      </c>
      <c r="C110" s="8">
        <v>2.2726561346522955</v>
      </c>
    </row>
    <row r="111" spans="1:3">
      <c r="A111" s="1" t="s">
        <v>60</v>
      </c>
      <c r="B111" s="8">
        <v>2.1527078945977975</v>
      </c>
      <c r="C111" s="8">
        <v>2.2870810571386384</v>
      </c>
    </row>
    <row r="112" spans="1:3">
      <c r="A112" s="1" t="s">
        <v>56</v>
      </c>
      <c r="B112" s="8">
        <v>4.2361578466671199</v>
      </c>
      <c r="C112" s="8">
        <v>2.6793739849402036</v>
      </c>
    </row>
    <row r="113" spans="1:6">
      <c r="A113" s="1" t="s">
        <v>66</v>
      </c>
      <c r="B113" s="8">
        <v>2.3381535744208692</v>
      </c>
      <c r="C113" s="8">
        <v>3.3558245976672083</v>
      </c>
    </row>
    <row r="114" spans="1:6">
      <c r="A114" s="1" t="s">
        <v>62</v>
      </c>
      <c r="B114" s="8">
        <v>5.5771502758844536</v>
      </c>
      <c r="C114" s="8">
        <v>5.3434962350509378</v>
      </c>
    </row>
    <row r="115" spans="1:6">
      <c r="A115" s="1" t="s">
        <v>54</v>
      </c>
      <c r="B115" s="8">
        <v>9.2287251949306714</v>
      </c>
      <c r="C115" s="8">
        <v>7.0385944190166834</v>
      </c>
    </row>
    <row r="116" spans="1:6">
      <c r="A116" s="1" t="s">
        <v>58</v>
      </c>
      <c r="B116" s="8">
        <v>8.9472611580353707</v>
      </c>
      <c r="C116" s="8">
        <v>7.2593090211132436</v>
      </c>
    </row>
    <row r="117" spans="1:6">
      <c r="A117" s="1" t="s">
        <v>57</v>
      </c>
      <c r="B117" s="8">
        <v>13.453745763607406</v>
      </c>
      <c r="C117" s="8">
        <v>10.851011368669717</v>
      </c>
    </row>
    <row r="118" spans="1:6">
      <c r="A118" s="1" t="s">
        <v>64</v>
      </c>
      <c r="B118" s="8">
        <v>3.5299321422371177</v>
      </c>
      <c r="C118" s="8">
        <v>16.167473793001623</v>
      </c>
    </row>
    <row r="119" spans="1:6">
      <c r="A119" s="1" t="s">
        <v>65</v>
      </c>
      <c r="B119" s="8">
        <v>13.509259301193362</v>
      </c>
      <c r="C119" s="8">
        <v>39.994832422855453</v>
      </c>
    </row>
    <row r="122" spans="1:6">
      <c r="B122" s="2" t="s">
        <v>3</v>
      </c>
      <c r="C122" s="2" t="s">
        <v>4</v>
      </c>
    </row>
    <row r="123" spans="1:6">
      <c r="B123" s="2" t="s">
        <v>7</v>
      </c>
      <c r="C123" s="2" t="s">
        <v>7</v>
      </c>
    </row>
    <row r="124" spans="1:6">
      <c r="B124" s="2" t="s">
        <v>72</v>
      </c>
      <c r="C124" s="2" t="s">
        <v>72</v>
      </c>
    </row>
    <row r="125" spans="1:6">
      <c r="B125" s="2" t="s">
        <v>2</v>
      </c>
      <c r="C125" s="2" t="s">
        <v>2</v>
      </c>
      <c r="E125" s="1" t="s">
        <v>39</v>
      </c>
      <c r="F125" s="1" t="s">
        <v>40</v>
      </c>
    </row>
    <row r="126" spans="1:6">
      <c r="A126" s="2" t="s">
        <v>43</v>
      </c>
      <c r="B126" s="6">
        <v>9847.8019999999997</v>
      </c>
      <c r="C126" s="6">
        <v>1023.995</v>
      </c>
      <c r="E126" s="8">
        <f>B126/1324.83</f>
        <v>7.4332570971369911</v>
      </c>
      <c r="F126" s="8">
        <f>C126/67.73</f>
        <v>15.118780451793887</v>
      </c>
    </row>
    <row r="127" spans="1:6">
      <c r="A127" s="2" t="s">
        <v>44</v>
      </c>
      <c r="B127" s="6">
        <v>2875.0549999999998</v>
      </c>
      <c r="C127" s="6">
        <v>138.75399999999999</v>
      </c>
      <c r="E127" s="8">
        <f t="shared" ref="E127:E134" si="6">B127/1324.83</f>
        <v>2.170131262124197</v>
      </c>
      <c r="F127" s="8">
        <f t="shared" ref="F127:F134" si="7">C127/67.73</f>
        <v>2.0486342831832274</v>
      </c>
    </row>
    <row r="128" spans="1:6">
      <c r="A128" s="2" t="s">
        <v>45</v>
      </c>
      <c r="B128" s="6">
        <v>5509.5150000000003</v>
      </c>
      <c r="C128" s="6">
        <v>242.905</v>
      </c>
      <c r="E128" s="8">
        <f t="shared" si="6"/>
        <v>4.1586580919816134</v>
      </c>
      <c r="F128" s="8">
        <f t="shared" si="7"/>
        <v>3.5863723608445297</v>
      </c>
    </row>
    <row r="129" spans="1:6">
      <c r="A129" s="2" t="s">
        <v>46</v>
      </c>
      <c r="B129" s="6">
        <v>13395.516</v>
      </c>
      <c r="C129" s="6">
        <v>592.66499999999996</v>
      </c>
      <c r="E129" s="8">
        <f t="shared" si="6"/>
        <v>10.11112067208623</v>
      </c>
      <c r="F129" s="8">
        <f t="shared" si="7"/>
        <v>8.7504060239184991</v>
      </c>
    </row>
    <row r="130" spans="1:6">
      <c r="A130" s="2" t="s">
        <v>47</v>
      </c>
      <c r="B130" s="6">
        <v>12055.394</v>
      </c>
      <c r="C130" s="6">
        <v>766.34900000000005</v>
      </c>
      <c r="E130" s="8">
        <f t="shared" si="6"/>
        <v>9.0995780590717299</v>
      </c>
      <c r="F130" s="8">
        <f t="shared" si="7"/>
        <v>11.31476450612727</v>
      </c>
    </row>
    <row r="131" spans="1:6">
      <c r="A131" s="2" t="s">
        <v>48</v>
      </c>
      <c r="B131" s="6">
        <v>22268.688999999998</v>
      </c>
      <c r="C131" s="6">
        <v>547.76599999999996</v>
      </c>
      <c r="E131" s="8">
        <f t="shared" si="6"/>
        <v>16.808714325611589</v>
      </c>
      <c r="F131" s="8">
        <f t="shared" si="7"/>
        <v>8.0874944633102004</v>
      </c>
    </row>
    <row r="132" spans="1:6">
      <c r="A132" s="2" t="s">
        <v>49</v>
      </c>
      <c r="B132" s="6">
        <v>66531.222999999998</v>
      </c>
      <c r="C132" s="6">
        <v>3460.2719999999999</v>
      </c>
      <c r="E132" s="8">
        <f t="shared" si="6"/>
        <v>50.218686925869733</v>
      </c>
      <c r="F132" s="8">
        <f t="shared" si="7"/>
        <v>51.089207146020961</v>
      </c>
    </row>
    <row r="133" spans="1:6">
      <c r="E133" s="8"/>
      <c r="F133" s="8"/>
    </row>
    <row r="134" spans="1:6">
      <c r="A134" s="2" t="s">
        <v>42</v>
      </c>
      <c r="B134" s="6">
        <v>132483.19399999999</v>
      </c>
      <c r="C134" s="6">
        <v>6772.7049999999999</v>
      </c>
      <c r="E134" s="8">
        <f t="shared" si="6"/>
        <v>100.00014643388208</v>
      </c>
      <c r="F134" s="8">
        <f t="shared" si="7"/>
        <v>99.995644470692454</v>
      </c>
    </row>
    <row r="138" spans="1:6">
      <c r="B138" s="2" t="s">
        <v>41</v>
      </c>
    </row>
    <row r="139" spans="1:6">
      <c r="B139" s="2" t="s">
        <v>72</v>
      </c>
    </row>
    <row r="140" spans="1:6">
      <c r="B140" s="2" t="s">
        <v>2</v>
      </c>
    </row>
    <row r="142" spans="1:6">
      <c r="A142" s="5" t="s">
        <v>79</v>
      </c>
      <c r="B142" s="13">
        <v>193642.97</v>
      </c>
      <c r="D142" s="8">
        <f>B142/3940.03</f>
        <v>49.14758770872303</v>
      </c>
    </row>
    <row r="143" spans="1:6">
      <c r="A143" s="5" t="s">
        <v>80</v>
      </c>
      <c r="B143" s="13">
        <v>25976.172999999999</v>
      </c>
      <c r="D143" s="8">
        <f t="shared" ref="D143:D162" si="8">B143/3940.03</f>
        <v>6.5928871099966235</v>
      </c>
    </row>
    <row r="144" spans="1:6">
      <c r="A144" s="5" t="s">
        <v>81</v>
      </c>
      <c r="B144" s="13">
        <v>14540.004000000001</v>
      </c>
      <c r="D144" s="8">
        <f t="shared" si="8"/>
        <v>3.6903282462316276</v>
      </c>
    </row>
    <row r="145" spans="1:4">
      <c r="A145" s="5" t="s">
        <v>82</v>
      </c>
      <c r="B145" s="13">
        <v>8385.1820000000007</v>
      </c>
      <c r="D145" s="8">
        <f t="shared" si="8"/>
        <v>2.1282025771377375</v>
      </c>
    </row>
    <row r="146" spans="1:4">
      <c r="A146" s="5" t="s">
        <v>83</v>
      </c>
      <c r="B146" s="13">
        <v>29254.2</v>
      </c>
      <c r="D146" s="8">
        <f t="shared" si="8"/>
        <v>7.4248673233452536</v>
      </c>
    </row>
    <row r="147" spans="1:4">
      <c r="A147" s="5" t="s">
        <v>84</v>
      </c>
      <c r="B147" s="13">
        <v>10091.277</v>
      </c>
      <c r="D147" s="8">
        <f t="shared" si="8"/>
        <v>2.5612183155965815</v>
      </c>
    </row>
    <row r="148" spans="1:4">
      <c r="A148" s="5" t="s">
        <v>85</v>
      </c>
      <c r="B148" s="13">
        <v>9294.75</v>
      </c>
      <c r="D148" s="8">
        <f t="shared" si="8"/>
        <v>2.3590556417083119</v>
      </c>
    </row>
    <row r="149" spans="1:4">
      <c r="A149" s="5" t="s">
        <v>86</v>
      </c>
      <c r="B149" s="13">
        <v>7811.3890000000001</v>
      </c>
      <c r="D149" s="8">
        <f t="shared" si="8"/>
        <v>1.9825709448912825</v>
      </c>
    </row>
    <row r="150" spans="1:4">
      <c r="A150" s="5" t="s">
        <v>87</v>
      </c>
      <c r="B150" s="13">
        <v>5140.8590000000004</v>
      </c>
      <c r="D150" s="8">
        <f t="shared" si="8"/>
        <v>1.3047766133760403</v>
      </c>
    </row>
    <row r="151" spans="1:4">
      <c r="A151" s="5" t="s">
        <v>88</v>
      </c>
      <c r="B151" s="13">
        <v>10267.332</v>
      </c>
      <c r="D151" s="8">
        <f t="shared" si="8"/>
        <v>2.6059019855178769</v>
      </c>
    </row>
    <row r="152" spans="1:4">
      <c r="A152" s="5" t="s">
        <v>89</v>
      </c>
      <c r="B152" s="13">
        <v>6712.5870000000004</v>
      </c>
      <c r="D152" s="8">
        <f t="shared" si="8"/>
        <v>1.7036893120103147</v>
      </c>
    </row>
    <row r="153" spans="1:4">
      <c r="A153" s="5" t="s">
        <v>90</v>
      </c>
      <c r="B153" s="13">
        <v>11978.107</v>
      </c>
      <c r="D153" s="8">
        <f t="shared" si="8"/>
        <v>3.040105532191379</v>
      </c>
    </row>
    <row r="154" spans="1:4">
      <c r="A154" s="5" t="s">
        <v>91</v>
      </c>
      <c r="B154" s="13">
        <v>9510.9549999999999</v>
      </c>
      <c r="D154" s="8">
        <f t="shared" si="8"/>
        <v>2.4139295893686086</v>
      </c>
    </row>
    <row r="155" spans="1:4">
      <c r="A155" s="5" t="s">
        <v>40</v>
      </c>
      <c r="B155" s="13">
        <v>12612.394</v>
      </c>
      <c r="D155" s="8">
        <f t="shared" si="8"/>
        <v>3.2010908546381627</v>
      </c>
    </row>
    <row r="156" spans="1:4">
      <c r="A156" s="5" t="s">
        <v>92</v>
      </c>
      <c r="B156" s="13">
        <v>3801.5149999999999</v>
      </c>
      <c r="D156" s="8">
        <f t="shared" si="8"/>
        <v>0.96484417631337827</v>
      </c>
    </row>
    <row r="157" spans="1:4">
      <c r="A157" s="5" t="s">
        <v>93</v>
      </c>
      <c r="B157" s="13">
        <v>19717.5</v>
      </c>
      <c r="D157" s="8">
        <f t="shared" si="8"/>
        <v>5.004403519770154</v>
      </c>
    </row>
    <row r="158" spans="1:4">
      <c r="A158" s="5" t="s">
        <v>94</v>
      </c>
      <c r="B158" s="13">
        <v>2599.2109999999998</v>
      </c>
      <c r="D158" s="8">
        <f t="shared" si="8"/>
        <v>0.65969320030558132</v>
      </c>
    </row>
    <row r="159" spans="1:4">
      <c r="A159" s="5" t="s">
        <v>95</v>
      </c>
      <c r="B159" s="13">
        <v>9985.625</v>
      </c>
      <c r="D159" s="8">
        <f t="shared" si="8"/>
        <v>2.5344032913454972</v>
      </c>
    </row>
    <row r="160" spans="1:4">
      <c r="A160" s="5" t="s">
        <v>76</v>
      </c>
      <c r="B160" s="13">
        <v>2136.7829999999999</v>
      </c>
      <c r="D160" s="8">
        <f t="shared" si="8"/>
        <v>0.54232658126968569</v>
      </c>
    </row>
    <row r="161" spans="1:4">
      <c r="D161" s="8"/>
    </row>
    <row r="162" spans="1:4">
      <c r="A162" s="2" t="s">
        <v>3</v>
      </c>
      <c r="B162" s="13">
        <v>394003.49699999997</v>
      </c>
      <c r="D162" s="8">
        <f t="shared" si="8"/>
        <v>100.00012614117151</v>
      </c>
    </row>
    <row r="164" spans="1:4">
      <c r="B164" s="1" t="s">
        <v>96</v>
      </c>
    </row>
    <row r="165" spans="1:4">
      <c r="A165" s="8" t="s">
        <v>76</v>
      </c>
      <c r="B165" s="8">
        <v>0.54232658126968569</v>
      </c>
    </row>
    <row r="166" spans="1:4">
      <c r="A166" s="8" t="s">
        <v>94</v>
      </c>
      <c r="B166" s="8">
        <v>0.65969320030558132</v>
      </c>
    </row>
    <row r="167" spans="1:4">
      <c r="A167" s="8" t="s">
        <v>92</v>
      </c>
      <c r="B167" s="8">
        <v>0.96484417631337827</v>
      </c>
    </row>
    <row r="168" spans="1:4">
      <c r="A168" s="8" t="s">
        <v>87</v>
      </c>
      <c r="B168" s="8">
        <v>1.3047766133760403</v>
      </c>
    </row>
    <row r="169" spans="1:4">
      <c r="A169" s="8" t="s">
        <v>89</v>
      </c>
      <c r="B169" s="8">
        <v>1.7036893120103147</v>
      </c>
    </row>
    <row r="170" spans="1:4">
      <c r="A170" s="8" t="s">
        <v>86</v>
      </c>
      <c r="B170" s="8">
        <v>1.9825709448912825</v>
      </c>
    </row>
    <row r="171" spans="1:4">
      <c r="A171" s="8" t="s">
        <v>82</v>
      </c>
      <c r="B171" s="8">
        <v>2.1282025771377375</v>
      </c>
    </row>
    <row r="172" spans="1:4">
      <c r="A172" s="8" t="s">
        <v>85</v>
      </c>
      <c r="B172" s="8">
        <v>2.3590556417083119</v>
      </c>
    </row>
    <row r="173" spans="1:4">
      <c r="A173" s="8" t="s">
        <v>91</v>
      </c>
      <c r="B173" s="8">
        <v>2.4139295893686086</v>
      </c>
    </row>
    <row r="174" spans="1:4">
      <c r="A174" s="8" t="s">
        <v>95</v>
      </c>
      <c r="B174" s="8">
        <v>2.5344032913454972</v>
      </c>
    </row>
    <row r="175" spans="1:4">
      <c r="A175" s="8" t="s">
        <v>84</v>
      </c>
      <c r="B175" s="8">
        <v>2.5612183155965815</v>
      </c>
    </row>
    <row r="176" spans="1:4">
      <c r="A176" s="8" t="s">
        <v>88</v>
      </c>
      <c r="B176" s="8">
        <v>2.6059019855178769</v>
      </c>
    </row>
    <row r="177" spans="1:4">
      <c r="A177" s="8" t="s">
        <v>90</v>
      </c>
      <c r="B177" s="8">
        <v>3.040105532191379</v>
      </c>
    </row>
    <row r="178" spans="1:4">
      <c r="A178" s="8" t="s">
        <v>40</v>
      </c>
      <c r="B178" s="8">
        <v>3.2010908546381627</v>
      </c>
    </row>
    <row r="179" spans="1:4">
      <c r="A179" s="8" t="s">
        <v>81</v>
      </c>
      <c r="B179" s="8">
        <v>3.6903282462316276</v>
      </c>
    </row>
    <row r="180" spans="1:4">
      <c r="A180" s="8" t="s">
        <v>93</v>
      </c>
      <c r="B180" s="8">
        <v>5.004403519770154</v>
      </c>
    </row>
    <row r="181" spans="1:4">
      <c r="A181" s="8" t="s">
        <v>80</v>
      </c>
      <c r="B181" s="8">
        <v>6.5928871099966235</v>
      </c>
    </row>
    <row r="182" spans="1:4">
      <c r="A182" s="8" t="s">
        <v>83</v>
      </c>
      <c r="B182" s="8">
        <v>7.4248673233452536</v>
      </c>
    </row>
    <row r="183" spans="1:4">
      <c r="A183" s="8" t="s">
        <v>79</v>
      </c>
      <c r="B183" s="8">
        <v>49.14758770872303</v>
      </c>
    </row>
    <row r="186" spans="1:4">
      <c r="B186" s="2" t="s">
        <v>7</v>
      </c>
    </row>
    <row r="187" spans="1:4">
      <c r="B187" s="2" t="s">
        <v>72</v>
      </c>
    </row>
    <row r="188" spans="1:4">
      <c r="B188" s="2" t="s">
        <v>2</v>
      </c>
    </row>
    <row r="190" spans="1:4">
      <c r="A190" s="5" t="s">
        <v>79</v>
      </c>
      <c r="B190" s="13">
        <v>53973.571000000004</v>
      </c>
      <c r="D190" s="8">
        <f>B190/1324.83</f>
        <v>40.739997584595763</v>
      </c>
    </row>
    <row r="191" spans="1:4">
      <c r="A191" s="5" t="s">
        <v>80</v>
      </c>
      <c r="B191" s="13">
        <v>9533.0550000000003</v>
      </c>
      <c r="D191" s="8">
        <f t="shared" ref="D191:D210" si="9">B191/1324.83</f>
        <v>7.1956817101062027</v>
      </c>
    </row>
    <row r="192" spans="1:4">
      <c r="A192" s="5" t="s">
        <v>81</v>
      </c>
      <c r="B192" s="13">
        <v>7264.7510000000002</v>
      </c>
      <c r="D192" s="8">
        <f t="shared" si="9"/>
        <v>5.4835344912177417</v>
      </c>
    </row>
    <row r="193" spans="1:4">
      <c r="A193" s="5" t="s">
        <v>82</v>
      </c>
      <c r="B193" s="13">
        <v>3433.2510000000002</v>
      </c>
      <c r="D193" s="8">
        <f t="shared" si="9"/>
        <v>2.5914653200788029</v>
      </c>
    </row>
    <row r="194" spans="1:4">
      <c r="A194" s="5" t="s">
        <v>83</v>
      </c>
      <c r="B194" s="13">
        <v>11735.102000000001</v>
      </c>
      <c r="D194" s="8">
        <f t="shared" si="9"/>
        <v>8.857817229380375</v>
      </c>
    </row>
    <row r="195" spans="1:4">
      <c r="A195" s="5" t="s">
        <v>84</v>
      </c>
      <c r="B195" s="13">
        <v>3712.1080000000002</v>
      </c>
      <c r="D195" s="8">
        <f t="shared" si="9"/>
        <v>2.8019504389242398</v>
      </c>
    </row>
    <row r="196" spans="1:4">
      <c r="A196" s="5" t="s">
        <v>85</v>
      </c>
      <c r="B196" s="13">
        <v>3620.692</v>
      </c>
      <c r="D196" s="8">
        <f t="shared" si="9"/>
        <v>2.7329483782824968</v>
      </c>
    </row>
    <row r="197" spans="1:4">
      <c r="A197" s="5" t="s">
        <v>86</v>
      </c>
      <c r="B197" s="13">
        <v>3407.6990000000001</v>
      </c>
      <c r="D197" s="8">
        <f t="shared" si="9"/>
        <v>2.5721783172180586</v>
      </c>
    </row>
    <row r="198" spans="1:4">
      <c r="A198" s="5" t="s">
        <v>87</v>
      </c>
      <c r="B198" s="13">
        <v>1578.836</v>
      </c>
      <c r="D198" s="8">
        <f t="shared" si="9"/>
        <v>1.1917272404761365</v>
      </c>
    </row>
    <row r="199" spans="1:4">
      <c r="A199" s="5" t="s">
        <v>88</v>
      </c>
      <c r="B199" s="13">
        <v>3267.9769999999999</v>
      </c>
      <c r="D199" s="8">
        <f t="shared" si="9"/>
        <v>2.4667142199376526</v>
      </c>
    </row>
    <row r="200" spans="1:4">
      <c r="A200" s="5" t="s">
        <v>89</v>
      </c>
      <c r="B200" s="13">
        <v>2544.5010000000002</v>
      </c>
      <c r="D200" s="8">
        <f t="shared" si="9"/>
        <v>1.920624532958946</v>
      </c>
    </row>
    <row r="201" spans="1:4">
      <c r="A201" s="5" t="s">
        <v>90</v>
      </c>
      <c r="B201" s="13">
        <v>4251.6779999999999</v>
      </c>
      <c r="D201" s="8">
        <f t="shared" si="9"/>
        <v>3.209225334571228</v>
      </c>
    </row>
    <row r="202" spans="1:4">
      <c r="A202" s="5" t="s">
        <v>91</v>
      </c>
      <c r="B202" s="13">
        <v>3738.38</v>
      </c>
      <c r="D202" s="8">
        <f t="shared" si="9"/>
        <v>2.8217809077391065</v>
      </c>
    </row>
    <row r="203" spans="1:4">
      <c r="A203" s="5" t="s">
        <v>40</v>
      </c>
      <c r="B203" s="13">
        <v>6772.7049999999999</v>
      </c>
      <c r="D203" s="8">
        <f t="shared" si="9"/>
        <v>5.112131367798133</v>
      </c>
    </row>
    <row r="204" spans="1:4">
      <c r="A204" s="5" t="s">
        <v>92</v>
      </c>
      <c r="B204" s="13">
        <v>1553.809</v>
      </c>
      <c r="D204" s="8">
        <f t="shared" si="9"/>
        <v>1.1728365148736064</v>
      </c>
    </row>
    <row r="205" spans="1:4">
      <c r="A205" s="5" t="s">
        <v>93</v>
      </c>
      <c r="B205" s="13">
        <v>6871.0959999999995</v>
      </c>
      <c r="D205" s="8">
        <f t="shared" si="9"/>
        <v>5.1863982548704364</v>
      </c>
    </row>
    <row r="206" spans="1:4">
      <c r="A206" s="5" t="s">
        <v>94</v>
      </c>
      <c r="B206" s="13">
        <v>430.548</v>
      </c>
      <c r="D206" s="8">
        <f t="shared" si="9"/>
        <v>0.32498358279930256</v>
      </c>
    </row>
    <row r="207" spans="1:4">
      <c r="A207" s="5" t="s">
        <v>95</v>
      </c>
      <c r="B207" s="13">
        <v>4510.5190000000002</v>
      </c>
      <c r="D207" s="8">
        <f t="shared" si="9"/>
        <v>3.4046020998920619</v>
      </c>
    </row>
    <row r="208" spans="1:4">
      <c r="A208" s="5" t="s">
        <v>76</v>
      </c>
      <c r="B208" s="13">
        <v>252.953</v>
      </c>
      <c r="D208" s="8">
        <f t="shared" si="9"/>
        <v>0.19093242151823253</v>
      </c>
    </row>
    <row r="209" spans="1:4">
      <c r="D209" s="8"/>
    </row>
    <row r="210" spans="1:4">
      <c r="A210" s="2" t="s">
        <v>3</v>
      </c>
      <c r="B210" s="13">
        <v>132483.19399999999</v>
      </c>
      <c r="D210" s="8">
        <f t="shared" si="9"/>
        <v>100.00014643388208</v>
      </c>
    </row>
    <row r="213" spans="1:4">
      <c r="B213" s="1" t="s">
        <v>96</v>
      </c>
    </row>
    <row r="214" spans="1:4">
      <c r="A214" s="5" t="s">
        <v>76</v>
      </c>
      <c r="B214" s="8">
        <v>0.19093242151823253</v>
      </c>
    </row>
    <row r="215" spans="1:4">
      <c r="A215" s="5" t="s">
        <v>94</v>
      </c>
      <c r="B215" s="8">
        <v>0.32498358279930256</v>
      </c>
    </row>
    <row r="216" spans="1:4">
      <c r="A216" s="5" t="s">
        <v>92</v>
      </c>
      <c r="B216" s="8">
        <v>1.1728365148736064</v>
      </c>
    </row>
    <row r="217" spans="1:4">
      <c r="A217" s="5" t="s">
        <v>87</v>
      </c>
      <c r="B217" s="8">
        <v>1.1917272404761365</v>
      </c>
    </row>
    <row r="218" spans="1:4">
      <c r="A218" s="5" t="s">
        <v>89</v>
      </c>
      <c r="B218" s="8">
        <v>1.920624532958946</v>
      </c>
    </row>
    <row r="219" spans="1:4">
      <c r="A219" s="5" t="s">
        <v>88</v>
      </c>
      <c r="B219" s="8">
        <v>2.4667142199376526</v>
      </c>
    </row>
    <row r="220" spans="1:4">
      <c r="A220" s="5" t="s">
        <v>86</v>
      </c>
      <c r="B220" s="8">
        <v>2.5721783172180586</v>
      </c>
    </row>
    <row r="221" spans="1:4">
      <c r="A221" s="5" t="s">
        <v>82</v>
      </c>
      <c r="B221" s="8">
        <v>2.5914653200788029</v>
      </c>
    </row>
    <row r="222" spans="1:4">
      <c r="A222" s="5" t="s">
        <v>85</v>
      </c>
      <c r="B222" s="8">
        <v>2.7329483782824968</v>
      </c>
    </row>
    <row r="223" spans="1:4">
      <c r="A223" s="5" t="s">
        <v>84</v>
      </c>
      <c r="B223" s="8">
        <v>2.8019504389242398</v>
      </c>
    </row>
    <row r="224" spans="1:4">
      <c r="A224" s="5" t="s">
        <v>91</v>
      </c>
      <c r="B224" s="8">
        <v>2.8217809077391065</v>
      </c>
    </row>
    <row r="225" spans="1:2">
      <c r="A225" s="5" t="s">
        <v>90</v>
      </c>
      <c r="B225" s="8">
        <v>3.209225334571228</v>
      </c>
    </row>
    <row r="226" spans="1:2">
      <c r="A226" s="5" t="s">
        <v>95</v>
      </c>
      <c r="B226" s="8">
        <v>3.4046020998920619</v>
      </c>
    </row>
    <row r="227" spans="1:2">
      <c r="A227" s="5" t="s">
        <v>40</v>
      </c>
      <c r="B227" s="8">
        <v>5.112131367798133</v>
      </c>
    </row>
    <row r="228" spans="1:2">
      <c r="A228" s="5" t="s">
        <v>93</v>
      </c>
      <c r="B228" s="8">
        <v>5.1863982548704364</v>
      </c>
    </row>
    <row r="229" spans="1:2">
      <c r="A229" s="5" t="s">
        <v>81</v>
      </c>
      <c r="B229" s="8">
        <v>5.4835344912177417</v>
      </c>
    </row>
    <row r="230" spans="1:2">
      <c r="A230" s="5" t="s">
        <v>80</v>
      </c>
      <c r="B230" s="8">
        <v>7.1956817101062027</v>
      </c>
    </row>
    <row r="231" spans="1:2">
      <c r="A231" s="5" t="s">
        <v>83</v>
      </c>
      <c r="B231" s="8">
        <v>8.857817229380375</v>
      </c>
    </row>
    <row r="232" spans="1:2">
      <c r="A232" s="5" t="s">
        <v>79</v>
      </c>
      <c r="B232" s="8">
        <v>40.739997584595763</v>
      </c>
    </row>
  </sheetData>
  <sortState ref="A214:B232">
    <sortCondition ref="B2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32</vt:i4>
      </vt:variant>
    </vt:vector>
  </HeadingPairs>
  <TitlesOfParts>
    <vt:vector size="35" baseType="lpstr">
      <vt:lpstr>toimipaikat</vt:lpstr>
      <vt:lpstr>henkilöstö</vt:lpstr>
      <vt:lpstr>liikevaihto</vt:lpstr>
      <vt:lpstr>Kaavio1</vt:lpstr>
      <vt:lpstr>Kaavio2</vt:lpstr>
      <vt:lpstr>Kaavio3</vt:lpstr>
      <vt:lpstr>Kaavio4</vt:lpstr>
      <vt:lpstr>Kaavio5</vt:lpstr>
      <vt:lpstr>Kaavio6</vt:lpstr>
      <vt:lpstr>Kaavio7</vt:lpstr>
      <vt:lpstr>Kaavio8</vt:lpstr>
      <vt:lpstr>Kaavio9</vt:lpstr>
      <vt:lpstr>Kaavio22</vt:lpstr>
      <vt:lpstr>Kaavio27</vt:lpstr>
      <vt:lpstr>Kaavio28</vt:lpstr>
      <vt:lpstr>Kaavio10</vt:lpstr>
      <vt:lpstr>Kaavio11</vt:lpstr>
      <vt:lpstr>Kaavio12</vt:lpstr>
      <vt:lpstr>Kaavio13</vt:lpstr>
      <vt:lpstr>Kaavio14</vt:lpstr>
      <vt:lpstr>Kaavio15</vt:lpstr>
      <vt:lpstr>Kaavio16</vt:lpstr>
      <vt:lpstr>Kaavio17</vt:lpstr>
      <vt:lpstr>Kaavio29</vt:lpstr>
      <vt:lpstr>Kaavio30</vt:lpstr>
      <vt:lpstr>Kaavio18</vt:lpstr>
      <vt:lpstr>Kaavio19</vt:lpstr>
      <vt:lpstr>Kaavio20</vt:lpstr>
      <vt:lpstr>Kaavio21</vt:lpstr>
      <vt:lpstr>Kaavio23</vt:lpstr>
      <vt:lpstr>Kaavio24</vt:lpstr>
      <vt:lpstr>Kaavio25</vt:lpstr>
      <vt:lpstr>Kaavio26</vt:lpstr>
      <vt:lpstr>Kaavio31</vt:lpstr>
      <vt:lpstr>Kaavio32</vt:lpstr>
    </vt:vector>
  </TitlesOfParts>
  <Company>AVI ELY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Peltola</dc:creator>
  <cp:lastModifiedBy>rm</cp:lastModifiedBy>
  <dcterms:created xsi:type="dcterms:W3CDTF">2015-01-26T12:18:00Z</dcterms:created>
  <dcterms:modified xsi:type="dcterms:W3CDTF">2015-02-17T11:23:28Z</dcterms:modified>
</cp:coreProperties>
</file>